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\Desktop\"/>
    </mc:Choice>
  </mc:AlternateContent>
  <xr:revisionPtr revIDLastSave="0" documentId="13_ncr:1_{60F3296F-E043-412B-8BB5-463D1A074C4B}" xr6:coauthVersionLast="47" xr6:coauthVersionMax="47" xr10:uidLastSave="{00000000-0000-0000-0000-000000000000}"/>
  <bookViews>
    <workbookView xWindow="9195" yWindow="1530" windowWidth="15465" windowHeight="11085" xr2:uid="{A4156D67-EE0C-4EBA-8759-2A7A02346DCB}"/>
  </bookViews>
  <sheets>
    <sheet name="Pico-Scale Technology Demo" sheetId="1" r:id="rId1"/>
    <sheet name="30k Gallon Pool @ 12-feet" sheetId="2" r:id="rId2"/>
    <sheet name="Froyennes Belgium Case Study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I6" i="3"/>
  <c r="I5" i="3"/>
  <c r="D5" i="3"/>
  <c r="B12" i="3" s="1"/>
  <c r="I4" i="3"/>
  <c r="D4" i="3"/>
  <c r="I3" i="3"/>
  <c r="I2" i="3"/>
  <c r="I6" i="2"/>
  <c r="I5" i="2"/>
  <c r="D5" i="2"/>
  <c r="B12" i="2" s="1"/>
  <c r="I4" i="2"/>
  <c r="D4" i="2"/>
  <c r="B13" i="2" s="1"/>
  <c r="D13" i="2" s="1"/>
  <c r="I3" i="2"/>
  <c r="I2" i="2"/>
  <c r="D7" i="1"/>
  <c r="D6" i="1"/>
  <c r="B13" i="1"/>
  <c r="I3" i="1"/>
  <c r="I4" i="1"/>
  <c r="I5" i="1"/>
  <c r="I6" i="1"/>
  <c r="I2" i="1"/>
  <c r="D5" i="1"/>
  <c r="B12" i="1" s="1"/>
  <c r="D4" i="1"/>
  <c r="D6" i="3" l="1"/>
  <c r="D7" i="3" s="1"/>
  <c r="D13" i="3"/>
  <c r="F13" i="3" s="1"/>
  <c r="D6" i="2"/>
  <c r="D7" i="2" s="1"/>
</calcChain>
</file>

<file path=xl/sharedStrings.xml><?xml version="1.0" encoding="utf-8"?>
<sst xmlns="http://schemas.openxmlformats.org/spreadsheetml/2006/main" count="84" uniqueCount="28">
  <si>
    <t>Battery</t>
  </si>
  <si>
    <t>Volts</t>
  </si>
  <si>
    <t>Wh</t>
  </si>
  <si>
    <t>AA</t>
  </si>
  <si>
    <t>AAA</t>
  </si>
  <si>
    <t>C</t>
  </si>
  <si>
    <t>mAh</t>
  </si>
  <si>
    <t>h (height / head in feet)</t>
  </si>
  <si>
    <t>V (volume in gallons)</t>
  </si>
  <si>
    <t>Q discharge flow rate (m³/s)</t>
  </si>
  <si>
    <t>p (water density kg/Liter)</t>
  </si>
  <si>
    <t>g (gravity constant m/s²)</t>
  </si>
  <si>
    <t>V (volume in Liters)</t>
  </si>
  <si>
    <t>h (height in meters)</t>
  </si>
  <si>
    <t>12V Auto</t>
  </si>
  <si>
    <t>Tesla PW3</t>
  </si>
  <si>
    <t>Cell LiPo</t>
  </si>
  <si>
    <t>Total Theoretical Energy Storage of Gravity-Fed Water</t>
  </si>
  <si>
    <t>Run-Time (Seconds)</t>
  </si>
  <si>
    <t>Watt-hours (Wh)</t>
  </si>
  <si>
    <t>Power Capacity (Watts)</t>
  </si>
  <si>
    <t>Theoretical Power Capacity &amp; Run-Time</t>
  </si>
  <si>
    <t>n (turbine efficiency %)</t>
  </si>
  <si>
    <t>Run-Time (Minutes)</t>
  </si>
  <si>
    <t>2" NPT PVC</t>
  </si>
  <si>
    <t>Total Energy (Joules)</t>
  </si>
  <si>
    <t>Hours</t>
  </si>
  <si>
    <t>12" Poly Pipe, 10m elevate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</si>
</sst>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0" borderId="0" xfId="0" applyFont="1"/>
    <xf numFmtId="2" fontId="1" fillId="3" borderId="0" xfId="0" applyNumberFormat="1" applyFont="1" applyFill="1"/>
    <xf numFmtId="2" fontId="0" fillId="2" borderId="0" xfId="0" applyNumberFormat="1" applyFill="1"/>
    <xf numFmtId="2" fontId="0" fillId="0" borderId="0" xfId="0" applyNumberFormat="1"/>
    <xf numFmtId="2" fontId="1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4" borderId="0" xfId="0" applyFill="1"/>
    <xf numFmtId="2" fontId="0" fillId="3" borderId="0" xfId="0" applyNumberFormat="1" applyFill="1"/>
    <xf numFmtId="1" fontId="1" fillId="3" borderId="0" xfId="0" applyNumberFormat="1" applyFont="1" applyFill="1"/>
    <xf numFmtId="0" fontId="0" fillId="0" borderId="0" xfId="0" applyAlignment="1">
      <alignment horizontal="right"/>
    </xf>
    <xf numFmtId="1" fontId="0" fillId="3" borderId="0" xfId="0" applyNumberFormat="1" applyFill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4CF91-6CB8-4E42-88E0-77150043551D}">
  <dimension ref="A1:I14"/>
  <sheetViews>
    <sheetView tabSelected="1" workbookViewId="0">
      <selection activeCell="B4" sqref="B4"/>
    </sheetView>
  </sheetViews>
  <sheetFormatPr defaultRowHeight="15" x14ac:dyDescent="0.25"/>
  <cols>
    <col min="1" max="1" width="27.42578125" bestFit="1" customWidth="1"/>
    <col min="2" max="2" width="12.5703125" bestFit="1" customWidth="1"/>
    <col min="3" max="3" width="24.7109375" bestFit="1" customWidth="1"/>
    <col min="4" max="4" width="10.5703125" bestFit="1" customWidth="1"/>
    <col min="6" max="6" width="10.5703125" bestFit="1" customWidth="1"/>
  </cols>
  <sheetData>
    <row r="1" spans="1:9" x14ac:dyDescent="0.25">
      <c r="A1" s="16" t="s">
        <v>17</v>
      </c>
      <c r="B1" s="16"/>
      <c r="C1" s="16"/>
      <c r="D1" s="16"/>
      <c r="F1" s="4" t="s">
        <v>0</v>
      </c>
      <c r="G1" s="4" t="s">
        <v>6</v>
      </c>
      <c r="H1" s="4" t="s">
        <v>1</v>
      </c>
      <c r="I1" s="4" t="s">
        <v>2</v>
      </c>
    </row>
    <row r="2" spans="1:9" x14ac:dyDescent="0.25">
      <c r="A2" s="11" t="s">
        <v>10</v>
      </c>
      <c r="B2" s="11">
        <v>0.998</v>
      </c>
      <c r="C2" s="11" t="s">
        <v>10</v>
      </c>
      <c r="D2" s="11">
        <v>0.998</v>
      </c>
      <c r="F2" s="11" t="s">
        <v>4</v>
      </c>
      <c r="G2" s="11">
        <v>1000</v>
      </c>
      <c r="H2" s="11">
        <v>1.5</v>
      </c>
      <c r="I2" s="2">
        <f>(G2/1000)*H2</f>
        <v>1.5</v>
      </c>
    </row>
    <row r="3" spans="1:9" x14ac:dyDescent="0.25">
      <c r="A3" s="11" t="s">
        <v>11</v>
      </c>
      <c r="B3" s="11">
        <v>9.8000000000000007</v>
      </c>
      <c r="C3" s="11" t="s">
        <v>11</v>
      </c>
      <c r="D3" s="11">
        <v>9.8000000000000007</v>
      </c>
      <c r="F3" s="11" t="s">
        <v>3</v>
      </c>
      <c r="G3" s="11">
        <v>2400</v>
      </c>
      <c r="H3" s="11">
        <v>1.5</v>
      </c>
      <c r="I3" s="2">
        <f t="shared" ref="I3:I6" si="0">(G3/1000)*H3</f>
        <v>3.5999999999999996</v>
      </c>
    </row>
    <row r="4" spans="1:9" x14ac:dyDescent="0.25">
      <c r="A4" t="s">
        <v>8</v>
      </c>
      <c r="B4">
        <v>330</v>
      </c>
      <c r="C4" s="1" t="s">
        <v>12</v>
      </c>
      <c r="D4" s="6">
        <f>B4*3.78541</f>
        <v>1249.1853000000001</v>
      </c>
      <c r="F4" s="11" t="s">
        <v>5</v>
      </c>
      <c r="G4" s="11">
        <v>6000</v>
      </c>
      <c r="H4" s="11">
        <v>1.5</v>
      </c>
      <c r="I4" s="2">
        <f t="shared" si="0"/>
        <v>9</v>
      </c>
    </row>
    <row r="5" spans="1:9" x14ac:dyDescent="0.25">
      <c r="A5" t="s">
        <v>7</v>
      </c>
      <c r="B5">
        <v>4.5</v>
      </c>
      <c r="C5" s="1" t="s">
        <v>13</v>
      </c>
      <c r="D5" s="6">
        <f>B5/3.281</f>
        <v>1.3715330691862238</v>
      </c>
      <c r="F5" s="11" t="s">
        <v>16</v>
      </c>
      <c r="G5" s="11">
        <v>4000</v>
      </c>
      <c r="H5" s="11">
        <v>3.8</v>
      </c>
      <c r="I5" s="2">
        <f t="shared" si="0"/>
        <v>15.2</v>
      </c>
    </row>
    <row r="6" spans="1:9" x14ac:dyDescent="0.25">
      <c r="C6" s="2" t="s">
        <v>25</v>
      </c>
      <c r="D6" s="12">
        <f>D2*D3*D4*D5</f>
        <v>16756.749035824447</v>
      </c>
      <c r="F6" s="11" t="s">
        <v>14</v>
      </c>
      <c r="G6" s="11">
        <v>50000</v>
      </c>
      <c r="H6" s="11">
        <v>12</v>
      </c>
      <c r="I6" s="2">
        <f t="shared" si="0"/>
        <v>600</v>
      </c>
    </row>
    <row r="7" spans="1:9" x14ac:dyDescent="0.25">
      <c r="A7" s="4"/>
      <c r="B7" s="8"/>
      <c r="C7" s="3" t="s">
        <v>19</v>
      </c>
      <c r="D7" s="5">
        <f>D6/3600</f>
        <v>4.6546525099512355</v>
      </c>
      <c r="F7" s="11" t="s">
        <v>15</v>
      </c>
      <c r="I7" s="11">
        <v>13500</v>
      </c>
    </row>
    <row r="8" spans="1:9" x14ac:dyDescent="0.25">
      <c r="A8" s="4"/>
      <c r="B8" s="8"/>
      <c r="C8" s="4"/>
      <c r="D8" s="7"/>
    </row>
    <row r="9" spans="1:9" x14ac:dyDescent="0.25">
      <c r="A9" s="16" t="s">
        <v>21</v>
      </c>
      <c r="B9" s="16"/>
      <c r="C9" s="4"/>
      <c r="D9" s="7"/>
    </row>
    <row r="10" spans="1:9" x14ac:dyDescent="0.25">
      <c r="A10" t="s">
        <v>22</v>
      </c>
      <c r="B10" s="10">
        <v>74</v>
      </c>
      <c r="D10" s="7"/>
    </row>
    <row r="11" spans="1:9" x14ac:dyDescent="0.25">
      <c r="A11" t="s">
        <v>9</v>
      </c>
      <c r="B11" s="9">
        <v>1.6500000000000001E-2</v>
      </c>
      <c r="C11" s="14" t="s">
        <v>24</v>
      </c>
      <c r="D11" s="7"/>
    </row>
    <row r="12" spans="1:9" x14ac:dyDescent="0.25">
      <c r="A12" s="3" t="s">
        <v>20</v>
      </c>
      <c r="B12" s="5">
        <f>(D2*1000)*D3*D5*(B10/100)*B11</f>
        <v>163.78667418469982</v>
      </c>
      <c r="C12" s="4"/>
      <c r="D12" s="7"/>
    </row>
    <row r="13" spans="1:9" x14ac:dyDescent="0.25">
      <c r="A13" s="3" t="s">
        <v>18</v>
      </c>
      <c r="B13" s="5">
        <f>D4/(B11*1000)</f>
        <v>75.708200000000005</v>
      </c>
    </row>
    <row r="14" spans="1:9" x14ac:dyDescent="0.25">
      <c r="A14" s="16"/>
      <c r="B14" s="16"/>
      <c r="C14" s="16"/>
    </row>
  </sheetData>
  <mergeCells count="3">
    <mergeCell ref="A1:D1"/>
    <mergeCell ref="A14:C14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6F321-0AF7-4690-8238-FE31F607FEBE}">
  <dimension ref="A1:I14"/>
  <sheetViews>
    <sheetView workbookViewId="0">
      <selection activeCell="B4" sqref="B4"/>
    </sheetView>
  </sheetViews>
  <sheetFormatPr defaultRowHeight="15" x14ac:dyDescent="0.25"/>
  <cols>
    <col min="1" max="1" width="27.42578125" bestFit="1" customWidth="1"/>
    <col min="2" max="2" width="12.5703125" bestFit="1" customWidth="1"/>
    <col min="3" max="3" width="24.7109375" bestFit="1" customWidth="1"/>
    <col min="4" max="4" width="10.5703125" bestFit="1" customWidth="1"/>
    <col min="6" max="6" width="10.5703125" bestFit="1" customWidth="1"/>
  </cols>
  <sheetData>
    <row r="1" spans="1:9" x14ac:dyDescent="0.25">
      <c r="A1" s="16" t="s">
        <v>17</v>
      </c>
      <c r="B1" s="16"/>
      <c r="C1" s="16"/>
      <c r="D1" s="16"/>
      <c r="F1" s="4" t="s">
        <v>0</v>
      </c>
      <c r="G1" s="4" t="s">
        <v>6</v>
      </c>
      <c r="H1" s="4" t="s">
        <v>1</v>
      </c>
      <c r="I1" s="4" t="s">
        <v>2</v>
      </c>
    </row>
    <row r="2" spans="1:9" x14ac:dyDescent="0.25">
      <c r="A2" s="11" t="s">
        <v>10</v>
      </c>
      <c r="B2" s="11">
        <v>0.998</v>
      </c>
      <c r="C2" s="11" t="s">
        <v>10</v>
      </c>
      <c r="D2" s="11">
        <v>0.998</v>
      </c>
      <c r="F2" s="11" t="s">
        <v>4</v>
      </c>
      <c r="G2" s="11">
        <v>1000</v>
      </c>
      <c r="H2" s="11">
        <v>1.5</v>
      </c>
      <c r="I2" s="2">
        <f>(G2/1000)*H2</f>
        <v>1.5</v>
      </c>
    </row>
    <row r="3" spans="1:9" x14ac:dyDescent="0.25">
      <c r="A3" s="11" t="s">
        <v>11</v>
      </c>
      <c r="B3" s="11">
        <v>9.8000000000000007</v>
      </c>
      <c r="C3" s="11" t="s">
        <v>11</v>
      </c>
      <c r="D3" s="11">
        <v>9.8000000000000007</v>
      </c>
      <c r="F3" s="11" t="s">
        <v>3</v>
      </c>
      <c r="G3" s="11">
        <v>2400</v>
      </c>
      <c r="H3" s="11">
        <v>1.5</v>
      </c>
      <c r="I3" s="2">
        <f t="shared" ref="I3:I6" si="0">(G3/1000)*H3</f>
        <v>3.5999999999999996</v>
      </c>
    </row>
    <row r="4" spans="1:9" x14ac:dyDescent="0.25">
      <c r="A4" t="s">
        <v>8</v>
      </c>
      <c r="B4">
        <v>30000</v>
      </c>
      <c r="C4" s="1" t="s">
        <v>12</v>
      </c>
      <c r="D4" s="6">
        <f>B4*3.78541</f>
        <v>113562.3</v>
      </c>
      <c r="F4" s="11" t="s">
        <v>5</v>
      </c>
      <c r="G4" s="11">
        <v>6000</v>
      </c>
      <c r="H4" s="11">
        <v>1.5</v>
      </c>
      <c r="I4" s="2">
        <f t="shared" si="0"/>
        <v>9</v>
      </c>
    </row>
    <row r="5" spans="1:9" x14ac:dyDescent="0.25">
      <c r="A5" t="s">
        <v>7</v>
      </c>
      <c r="B5">
        <v>12</v>
      </c>
      <c r="C5" s="1" t="s">
        <v>13</v>
      </c>
      <c r="D5" s="6">
        <f>B5/3.281</f>
        <v>3.6574215178299299</v>
      </c>
      <c r="F5" s="11" t="s">
        <v>16</v>
      </c>
      <c r="G5" s="11">
        <v>4000</v>
      </c>
      <c r="H5" s="11">
        <v>3.8</v>
      </c>
      <c r="I5" s="2">
        <f t="shared" si="0"/>
        <v>15.2</v>
      </c>
    </row>
    <row r="6" spans="1:9" x14ac:dyDescent="0.25">
      <c r="C6" s="2" t="s">
        <v>25</v>
      </c>
      <c r="D6" s="15">
        <f>D2*D3*D4*D5</f>
        <v>4062242.190502896</v>
      </c>
      <c r="F6" s="11" t="s">
        <v>14</v>
      </c>
      <c r="G6" s="11">
        <v>50000</v>
      </c>
      <c r="H6" s="11">
        <v>12</v>
      </c>
      <c r="I6" s="2">
        <f t="shared" si="0"/>
        <v>600</v>
      </c>
    </row>
    <row r="7" spans="1:9" x14ac:dyDescent="0.25">
      <c r="A7" s="4"/>
      <c r="B7" s="8"/>
      <c r="C7" s="3" t="s">
        <v>19</v>
      </c>
      <c r="D7" s="13">
        <f>D6/3600</f>
        <v>1128.4006084730268</v>
      </c>
      <c r="F7" s="11" t="s">
        <v>15</v>
      </c>
      <c r="I7" s="11">
        <v>13500</v>
      </c>
    </row>
    <row r="8" spans="1:9" x14ac:dyDescent="0.25">
      <c r="A8" s="4"/>
      <c r="B8" s="8"/>
      <c r="C8" s="4"/>
      <c r="D8" s="7"/>
    </row>
    <row r="9" spans="1:9" x14ac:dyDescent="0.25">
      <c r="A9" s="16" t="s">
        <v>21</v>
      </c>
      <c r="B9" s="16"/>
      <c r="C9" s="4"/>
      <c r="D9" s="7"/>
    </row>
    <row r="10" spans="1:9" x14ac:dyDescent="0.25">
      <c r="A10" t="s">
        <v>22</v>
      </c>
      <c r="B10" s="10">
        <v>74</v>
      </c>
      <c r="D10" s="7"/>
    </row>
    <row r="11" spans="1:9" x14ac:dyDescent="0.25">
      <c r="A11" t="s">
        <v>9</v>
      </c>
      <c r="B11" s="9">
        <v>1.6500000000000001E-2</v>
      </c>
      <c r="C11" s="14" t="s">
        <v>24</v>
      </c>
      <c r="D11" s="7"/>
    </row>
    <row r="12" spans="1:9" x14ac:dyDescent="0.25">
      <c r="A12" s="3" t="s">
        <v>20</v>
      </c>
      <c r="B12" s="5">
        <f>(D2*1000)*D3*D5*(B10/100)*B11</f>
        <v>436.76446449253291</v>
      </c>
      <c r="C12" s="4"/>
      <c r="D12" s="7"/>
    </row>
    <row r="13" spans="1:9" x14ac:dyDescent="0.25">
      <c r="A13" s="3" t="s">
        <v>18</v>
      </c>
      <c r="B13" s="5">
        <f>D4/(B11*1000)</f>
        <v>6882.5636363636368</v>
      </c>
      <c r="C13" t="s">
        <v>23</v>
      </c>
      <c r="D13">
        <f>B13/60</f>
        <v>114.70939393939395</v>
      </c>
    </row>
    <row r="14" spans="1:9" x14ac:dyDescent="0.25">
      <c r="A14" s="16"/>
      <c r="B14" s="16"/>
      <c r="C14" s="16"/>
    </row>
  </sheetData>
  <mergeCells count="3">
    <mergeCell ref="A1:D1"/>
    <mergeCell ref="A9:B9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72F7-6C66-4357-937B-9D25FEE82F76}">
  <dimension ref="A1:I14"/>
  <sheetViews>
    <sheetView workbookViewId="0">
      <selection activeCell="B4" sqref="B4"/>
    </sheetView>
  </sheetViews>
  <sheetFormatPr defaultRowHeight="15" x14ac:dyDescent="0.25"/>
  <cols>
    <col min="1" max="1" width="27.42578125" bestFit="1" customWidth="1"/>
    <col min="2" max="2" width="12.5703125" bestFit="1" customWidth="1"/>
    <col min="3" max="3" width="24.7109375" bestFit="1" customWidth="1"/>
    <col min="4" max="4" width="12" bestFit="1" customWidth="1"/>
    <col min="6" max="6" width="10.5703125" bestFit="1" customWidth="1"/>
  </cols>
  <sheetData>
    <row r="1" spans="1:9" x14ac:dyDescent="0.25">
      <c r="A1" s="16" t="s">
        <v>17</v>
      </c>
      <c r="B1" s="16"/>
      <c r="C1" s="16"/>
      <c r="D1" s="16"/>
      <c r="F1" s="4" t="s">
        <v>0</v>
      </c>
      <c r="G1" s="4" t="s">
        <v>6</v>
      </c>
      <c r="H1" s="4" t="s">
        <v>1</v>
      </c>
      <c r="I1" s="4" t="s">
        <v>2</v>
      </c>
    </row>
    <row r="2" spans="1:9" x14ac:dyDescent="0.25">
      <c r="A2" s="11" t="s">
        <v>10</v>
      </c>
      <c r="B2" s="11">
        <v>0.998</v>
      </c>
      <c r="C2" s="11" t="s">
        <v>10</v>
      </c>
      <c r="D2" s="11">
        <v>0.998</v>
      </c>
      <c r="F2" s="11" t="s">
        <v>4</v>
      </c>
      <c r="G2" s="11">
        <v>1000</v>
      </c>
      <c r="H2" s="11">
        <v>1.5</v>
      </c>
      <c r="I2" s="2">
        <f>(G2/1000)*H2</f>
        <v>1.5</v>
      </c>
    </row>
    <row r="3" spans="1:9" x14ac:dyDescent="0.25">
      <c r="A3" s="11" t="s">
        <v>11</v>
      </c>
      <c r="B3" s="11">
        <v>9.8000000000000007</v>
      </c>
      <c r="C3" s="11" t="s">
        <v>11</v>
      </c>
      <c r="D3" s="11">
        <v>9.8000000000000007</v>
      </c>
      <c r="F3" s="11" t="s">
        <v>3</v>
      </c>
      <c r="G3" s="11">
        <v>2400</v>
      </c>
      <c r="H3" s="11">
        <v>1.5</v>
      </c>
      <c r="I3" s="2">
        <f t="shared" ref="I3:I6" si="0">(G3/1000)*H3</f>
        <v>3.5999999999999996</v>
      </c>
    </row>
    <row r="4" spans="1:9" x14ac:dyDescent="0.25">
      <c r="A4" t="s">
        <v>8</v>
      </c>
      <c r="B4">
        <v>165108</v>
      </c>
      <c r="C4" s="1" t="s">
        <v>12</v>
      </c>
      <c r="D4" s="6">
        <f>B4*3.78541</f>
        <v>625001.47428000008</v>
      </c>
      <c r="F4" s="11" t="s">
        <v>5</v>
      </c>
      <c r="G4" s="11">
        <v>6000</v>
      </c>
      <c r="H4" s="11">
        <v>1.5</v>
      </c>
      <c r="I4" s="2">
        <f t="shared" si="0"/>
        <v>9</v>
      </c>
    </row>
    <row r="5" spans="1:9" x14ac:dyDescent="0.25">
      <c r="A5" t="s">
        <v>7</v>
      </c>
      <c r="B5">
        <v>33</v>
      </c>
      <c r="C5" s="1" t="s">
        <v>13</v>
      </c>
      <c r="D5" s="6">
        <f>B5/3.281</f>
        <v>10.057909174032307</v>
      </c>
      <c r="F5" s="11" t="s">
        <v>16</v>
      </c>
      <c r="G5" s="11">
        <v>4000</v>
      </c>
      <c r="H5" s="11">
        <v>3.8</v>
      </c>
      <c r="I5" s="2">
        <f t="shared" si="0"/>
        <v>15.2</v>
      </c>
    </row>
    <row r="6" spans="1:9" x14ac:dyDescent="0.25">
      <c r="C6" s="2" t="s">
        <v>25</v>
      </c>
      <c r="D6" s="15">
        <f>D2*D3*D4*D5</f>
        <v>61481629.329042278</v>
      </c>
      <c r="F6" s="11" t="s">
        <v>14</v>
      </c>
      <c r="G6" s="11">
        <v>50000</v>
      </c>
      <c r="H6" s="11">
        <v>12</v>
      </c>
      <c r="I6" s="2">
        <f t="shared" si="0"/>
        <v>600</v>
      </c>
    </row>
    <row r="7" spans="1:9" x14ac:dyDescent="0.25">
      <c r="A7" s="4"/>
      <c r="B7" s="8"/>
      <c r="C7" s="3" t="s">
        <v>19</v>
      </c>
      <c r="D7" s="13">
        <f>D6/3600</f>
        <v>17078.230369178411</v>
      </c>
      <c r="F7" s="11" t="s">
        <v>15</v>
      </c>
      <c r="I7" s="11">
        <v>13500</v>
      </c>
    </row>
    <row r="8" spans="1:9" x14ac:dyDescent="0.25">
      <c r="A8" s="4"/>
      <c r="B8" s="8"/>
      <c r="C8" s="4"/>
      <c r="D8" s="7"/>
    </row>
    <row r="9" spans="1:9" x14ac:dyDescent="0.25">
      <c r="A9" s="16" t="s">
        <v>21</v>
      </c>
      <c r="B9" s="16"/>
      <c r="C9" s="4"/>
      <c r="D9" s="7"/>
    </row>
    <row r="10" spans="1:9" x14ac:dyDescent="0.25">
      <c r="A10" t="s">
        <v>22</v>
      </c>
      <c r="B10" s="10">
        <v>74</v>
      </c>
      <c r="D10" s="7"/>
    </row>
    <row r="11" spans="1:9" x14ac:dyDescent="0.25">
      <c r="A11" t="s">
        <v>9</v>
      </c>
      <c r="B11" s="9">
        <v>0.16667000000000001</v>
      </c>
      <c r="C11" s="14" t="s">
        <v>27</v>
      </c>
      <c r="D11" s="7"/>
    </row>
    <row r="12" spans="1:9" x14ac:dyDescent="0.25">
      <c r="A12" s="3" t="s">
        <v>20</v>
      </c>
      <c r="B12" s="13">
        <f>(D2*1000)*D3*D5*(B10/100)*B11</f>
        <v>12132.588882828408</v>
      </c>
      <c r="C12" s="4"/>
      <c r="D12" s="7"/>
    </row>
    <row r="13" spans="1:9" x14ac:dyDescent="0.25">
      <c r="A13" s="3" t="s">
        <v>18</v>
      </c>
      <c r="B13" s="13">
        <f>D4/(B11*1000)</f>
        <v>3749.9338470030602</v>
      </c>
      <c r="C13" t="s">
        <v>23</v>
      </c>
      <c r="D13" s="7">
        <f>B13/60</f>
        <v>62.498897450051004</v>
      </c>
      <c r="E13" t="s">
        <v>26</v>
      </c>
      <c r="F13" s="7">
        <f>D13/60</f>
        <v>1.0416482908341833</v>
      </c>
    </row>
    <row r="14" spans="1:9" x14ac:dyDescent="0.25">
      <c r="A14" s="16"/>
      <c r="B14" s="16"/>
      <c r="C14" s="16"/>
    </row>
  </sheetData>
  <mergeCells count="3">
    <mergeCell ref="A1:D1"/>
    <mergeCell ref="A9:B9"/>
    <mergeCell ref="A14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Pico-Scale Technology Demo</vt:lpstr>
      <vt:lpstr>30k Gallon Pool @ 12-feet</vt:lpstr>
      <vt:lpstr>Froyennes Belgium Case Study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 Tambling</dc:creator>
  <cp:lastModifiedBy>Brett Tambling</cp:lastModifiedBy>
  <dcterms:created xsi:type="dcterms:W3CDTF">2022-09-30T01:13:25Z</dcterms:created>
  <dcterms:modified xsi:type="dcterms:W3CDTF">2022-10-02T06:05:18Z</dcterms:modified>
</cp:coreProperties>
</file>