
<file path=[Content_Types].xml><?xml version="1.0" encoding="utf-8"?>
<Types xmlns="http://schemas.openxmlformats.org/package/2006/content-types"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iagrams/data1.xml" ContentType="application/vnd.openxmlformats-officedocument.drawingml.diagramData+xml"/>
  <Override PartName="/xl/diagrams/colors1.xml" ContentType="application/vnd.openxmlformats-officedocument.drawingml.diagramColor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iagrams/drawing1.xml" ContentType="application/vnd.ms-office.drawingml.diagramDrawing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465" windowWidth="28800" windowHeight="16440"/>
  </bookViews>
  <sheets>
    <sheet name="Sheet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3" i="1"/>
  <c r="R41" l="1"/>
  <c r="R40"/>
  <c r="R39"/>
  <c r="B10"/>
  <c r="B9"/>
  <c r="B8"/>
  <c r="X8"/>
  <c r="X7"/>
  <c r="G26"/>
  <c r="X6"/>
  <c r="Z8"/>
  <c r="Z7"/>
  <c r="Z6"/>
  <c r="U8"/>
  <c r="U7"/>
  <c r="G24"/>
  <c r="U6"/>
  <c r="G21"/>
  <c r="M32"/>
  <c r="M33" s="1"/>
  <c r="M35" s="1"/>
  <c r="M36" s="1"/>
  <c r="M44" s="1"/>
  <c r="M30"/>
  <c r="M29"/>
  <c r="J29"/>
  <c r="J30" s="1"/>
  <c r="L20"/>
  <c r="G12" s="1"/>
  <c r="L19"/>
  <c r="J42" s="1"/>
  <c r="J20"/>
  <c r="J41" s="1"/>
  <c r="J32" l="1"/>
  <c r="J40"/>
  <c r="J44" s="1"/>
  <c r="J46" s="1"/>
  <c r="G16" s="1"/>
  <c r="J38"/>
  <c r="J21"/>
  <c r="M38"/>
  <c r="M39" s="1"/>
  <c r="M41" s="1"/>
  <c r="M43" s="1"/>
  <c r="M45" s="1"/>
  <c r="M46" s="1"/>
  <c r="G5" s="1"/>
  <c r="G15" s="1"/>
  <c r="G17" s="1"/>
  <c r="U9"/>
  <c r="J37" l="1"/>
  <c r="G13"/>
  <c r="J36"/>
  <c r="G11"/>
  <c r="R11"/>
  <c r="R12" s="1"/>
  <c r="T11"/>
  <c r="T12" s="1"/>
  <c r="S11"/>
  <c r="S12" s="1"/>
</calcChain>
</file>

<file path=xl/sharedStrings.xml><?xml version="1.0" encoding="utf-8"?>
<sst xmlns="http://schemas.openxmlformats.org/spreadsheetml/2006/main" count="125" uniqueCount="89">
  <si>
    <t>Items Total</t>
  </si>
  <si>
    <t>Pop-Ups</t>
  </si>
  <si>
    <t xml:space="preserve">The Hunt </t>
  </si>
  <si>
    <t xml:space="preserve">The Upcycle </t>
  </si>
  <si>
    <t>The Garage</t>
  </si>
  <si>
    <t>Online/Shipping</t>
  </si>
  <si>
    <t>Online / Shipping</t>
  </si>
  <si>
    <t>kg CO2</t>
  </si>
  <si>
    <t>Lighting</t>
  </si>
  <si>
    <t>Pop-ups</t>
  </si>
  <si>
    <t>Car</t>
  </si>
  <si>
    <t>0.42 kg CO2/km</t>
  </si>
  <si>
    <t>Vinyl Cutter</t>
  </si>
  <si>
    <t>Heat Press</t>
  </si>
  <si>
    <t>The Hunt</t>
  </si>
  <si>
    <t>per item</t>
  </si>
  <si>
    <t>Retail</t>
  </si>
  <si>
    <t xml:space="preserve">Retail </t>
  </si>
  <si>
    <t xml:space="preserve">The Garage </t>
  </si>
  <si>
    <t>Restyle</t>
  </si>
  <si>
    <t>Items</t>
  </si>
  <si>
    <t>Restyle %</t>
  </si>
  <si>
    <t>Retail %</t>
  </si>
  <si>
    <t>Hunt %</t>
  </si>
  <si>
    <t>%</t>
  </si>
  <si>
    <t xml:space="preserve">Spraypaint / Leveda trip </t>
  </si>
  <si>
    <t>Washer / Dryer</t>
  </si>
  <si>
    <t xml:space="preserve">Cube proportions (squared) </t>
  </si>
  <si>
    <t xml:space="preserve">Calculations </t>
  </si>
  <si>
    <t>km average</t>
  </si>
  <si>
    <t>kg CO2/km</t>
  </si>
  <si>
    <t>total kg CO2</t>
  </si>
  <si>
    <t>items</t>
  </si>
  <si>
    <t>(2.44lbs CO2)</t>
  </si>
  <si>
    <t xml:space="preserve">Pop-ups </t>
  </si>
  <si>
    <t>Signal</t>
  </si>
  <si>
    <t>km</t>
  </si>
  <si>
    <t>Simons</t>
  </si>
  <si>
    <t>Midnight</t>
  </si>
  <si>
    <t>Cypress and Grove</t>
  </si>
  <si>
    <t xml:space="preserve">km total distance to 4 shows </t>
  </si>
  <si>
    <t>kg CO2 total for shows</t>
  </si>
  <si>
    <t>The Hunt / drop offs</t>
  </si>
  <si>
    <t>items acquired</t>
  </si>
  <si>
    <t xml:space="preserve">items hunted </t>
  </si>
  <si>
    <t>items donated</t>
  </si>
  <si>
    <t>hunted</t>
  </si>
  <si>
    <t>donated / dropped off</t>
  </si>
  <si>
    <t>kg CO2 per drop off</t>
  </si>
  <si>
    <t>average items dropped off</t>
  </si>
  <si>
    <t>kg CO2 per item dropped off</t>
  </si>
  <si>
    <t>total kg CO2 dropped off items</t>
  </si>
  <si>
    <t>km route trip for the Hunt</t>
  </si>
  <si>
    <t>kg CO2 total one trip Hunt</t>
  </si>
  <si>
    <t xml:space="preserve">hunts, six months </t>
  </si>
  <si>
    <t>total kg CO2 of Hunt trip</t>
  </si>
  <si>
    <t>total of kg CO2 combined hunt and drop off</t>
  </si>
  <si>
    <t>kg CO2 per item average (hunt&amp;drop off)</t>
  </si>
  <si>
    <t xml:space="preserve">hunt and restyle </t>
  </si>
  <si>
    <t>Pop-ups average kg CO2 per item</t>
  </si>
  <si>
    <t>The Garage average kg CO2 per item</t>
  </si>
  <si>
    <t xml:space="preserve">Online/shipping average kg CO2 per item </t>
  </si>
  <si>
    <t>total kg CO2 for the Garage sales</t>
  </si>
  <si>
    <t>kg CO2 total for shows sales</t>
  </si>
  <si>
    <t>total kg CO2 shipped items</t>
  </si>
  <si>
    <t>total kg CO2 retail process</t>
  </si>
  <si>
    <t>items sold during LCA (6months)</t>
  </si>
  <si>
    <t>average kg CO2 per item retail</t>
  </si>
  <si>
    <t xml:space="preserve">no items </t>
  </si>
  <si>
    <t>no items, why it is wrong, need %</t>
  </si>
  <si>
    <t>13/75</t>
  </si>
  <si>
    <t>39/75</t>
  </si>
  <si>
    <t>23/75</t>
  </si>
  <si>
    <t xml:space="preserve">average kg CO2 per item, Pop-ups </t>
  </si>
  <si>
    <t>average kg CO2 per item, the garage</t>
  </si>
  <si>
    <t xml:space="preserve">kg CO2 / average item, online/shipping </t>
  </si>
  <si>
    <t>Average</t>
  </si>
  <si>
    <t>kg CO2 per item</t>
  </si>
  <si>
    <t>kg CO2 per item total</t>
  </si>
  <si>
    <t>New shirt Systain</t>
  </si>
  <si>
    <t xml:space="preserve">kg CO2 emission item </t>
  </si>
  <si>
    <t xml:space="preserve">"upcycled" item </t>
  </si>
  <si>
    <t xml:space="preserve">avoided kg CO2 </t>
  </si>
  <si>
    <t>Restyle combined</t>
  </si>
  <si>
    <t xml:space="preserve">kg CO2 per item </t>
  </si>
  <si>
    <t>Total items</t>
  </si>
  <si>
    <t>total kg CO2, restyle</t>
  </si>
  <si>
    <t>Retail kg CO2 per item</t>
  </si>
  <si>
    <t xml:space="preserve">Total: </t>
  </si>
</sst>
</file>

<file path=xl/styles.xml><?xml version="1.0" encoding="utf-8"?>
<styleSheet xmlns="http://schemas.openxmlformats.org/spreadsheetml/2006/main">
  <fonts count="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2" fontId="0" fillId="0" borderId="0" xfId="0" applyNumberFormat="1"/>
    <xf numFmtId="0" fontId="2" fillId="0" borderId="0" xfId="0" applyFont="1"/>
    <xf numFmtId="9" fontId="0" fillId="0" borderId="0" xfId="1" applyFont="1"/>
    <xf numFmtId="9" fontId="0" fillId="0" borderId="0" xfId="0" applyNumberFormat="1"/>
    <xf numFmtId="1" fontId="0" fillId="0" borderId="0" xfId="0" applyNumberFormat="1"/>
    <xf numFmtId="2" fontId="2" fillId="0" borderId="0" xfId="0" applyNumberFormat="1" applyFont="1"/>
    <xf numFmtId="0" fontId="0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4B9C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Number</a:t>
            </a:r>
            <a:r>
              <a:rPr lang="en-US" sz="2400" baseline="0"/>
              <a:t> of </a:t>
            </a:r>
            <a:r>
              <a:rPr lang="en-US" sz="2400"/>
              <a:t>Items Sold </a:t>
            </a:r>
          </a:p>
        </c:rich>
      </c:tx>
      <c:layout>
        <c:manualLayout>
          <c:xMode val="edge"/>
          <c:yMode val="edge"/>
          <c:x val="0.303036512327851"/>
          <c:y val="2.7084945507639371E-2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22084470860061409"/>
          <c:y val="0.19415904468895032"/>
          <c:w val="0.53514471164077471"/>
          <c:h val="0.73431777650310281"/>
        </c:manualLayout>
      </c:layout>
      <c:pieChart>
        <c:varyColors val="1"/>
        <c:ser>
          <c:idx val="0"/>
          <c:order val="0"/>
          <c:spPr>
            <a:effectLst>
              <a:outerShdw blurRad="63500" dist="101600" dir="5400000" algn="t" rotWithShape="0">
                <a:prstClr val="black">
                  <a:alpha val="40000"/>
                </a:prstClr>
              </a:outerShdw>
            </a:effectLst>
          </c:spPr>
          <c:dPt>
            <c:idx val="0"/>
            <c:explosion val="9"/>
            <c:spPr>
              <a:solidFill>
                <a:schemeClr val="accent1"/>
              </a:solidFill>
              <a:ln>
                <a:noFill/>
              </a:ln>
              <a:effectLst>
                <a:outerShdw blurRad="63500" dist="101600" dir="5400000" algn="t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DB7-A249-98E9-9EE3090E67C6}"/>
              </c:ext>
            </c:extLst>
          </c:dPt>
          <c:dPt>
            <c:idx val="1"/>
            <c:explosion val="9"/>
            <c:spPr>
              <a:solidFill>
                <a:schemeClr val="accent2"/>
              </a:solidFill>
              <a:ln>
                <a:noFill/>
              </a:ln>
              <a:effectLst>
                <a:outerShdw blurRad="63500" dist="101600" dir="5400000" algn="t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DB7-A249-98E9-9EE3090E67C6}"/>
              </c:ext>
            </c:extLst>
          </c:dPt>
          <c:dPt>
            <c:idx val="2"/>
            <c:explosion val="9"/>
            <c:spPr>
              <a:solidFill>
                <a:schemeClr val="accent3"/>
              </a:solidFill>
              <a:ln>
                <a:noFill/>
              </a:ln>
              <a:effectLst>
                <a:outerShdw blurRad="63500" dist="101600" dir="5400000" algn="t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DB7-A249-98E9-9EE3090E67C6}"/>
              </c:ext>
            </c:extLst>
          </c:dPt>
          <c:dLbls>
            <c:dLbl>
              <c:idx val="0"/>
              <c:layout>
                <c:manualLayout>
                  <c:x val="-9.0257653604110283E-2"/>
                  <c:y val="-1.2859571361526928E-2"/>
                </c:manualLayout>
              </c:layout>
              <c:dLblPos val="bestFit"/>
              <c:showVal val="1"/>
              <c:showCatName val="1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5888988538594843"/>
                      <c:h val="0.111417218543046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DB7-A249-98E9-9EE3090E67C6}"/>
                </c:ext>
              </c:extLst>
            </c:dLbl>
            <c:dLbl>
              <c:idx val="1"/>
              <c:layout>
                <c:manualLayout>
                  <c:x val="0.12173813577356887"/>
                  <c:y val="-2.5655733430672258E-2"/>
                </c:manualLayout>
              </c:layout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Val val="1"/>
              <c:showCatName val="1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2516416866810565"/>
                      <c:h val="0.107364238410596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DB7-A249-98E9-9EE3090E67C6}"/>
                </c:ext>
              </c:extLst>
            </c:dLbl>
            <c:dLbl>
              <c:idx val="2"/>
              <c:layout>
                <c:manualLayout>
                  <c:x val="5.9533639376159075E-2"/>
                  <c:y val="0.16080867706106269"/>
                </c:manualLayout>
              </c:layout>
              <c:dLblPos val="bestFit"/>
              <c:showVal val="1"/>
              <c:showCatName val="1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35626440276046573"/>
                      <c:h val="0.111417218543046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DB7-A249-98E9-9EE3090E67C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Val val="1"/>
            <c:showCatName val="1"/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Sheet1!$A$4:$A$6</c:f>
              <c:strCache>
                <c:ptCount val="3"/>
                <c:pt idx="0">
                  <c:v>The Garage</c:v>
                </c:pt>
                <c:pt idx="1">
                  <c:v>Pop-Ups</c:v>
                </c:pt>
                <c:pt idx="2">
                  <c:v>Online / Shipping</c:v>
                </c:pt>
              </c:strCache>
            </c:strRef>
          </c:cat>
          <c:val>
            <c:numRef>
              <c:f>Sheet1!$B$4:$B$6</c:f>
              <c:numCache>
                <c:formatCode>General</c:formatCode>
                <c:ptCount val="3"/>
                <c:pt idx="0">
                  <c:v>39</c:v>
                </c:pt>
                <c:pt idx="1">
                  <c:v>13</c:v>
                </c:pt>
                <c:pt idx="2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56-5F43-BB12-4837B5DC15EE}"/>
            </c:ext>
          </c:extLst>
        </c:ser>
        <c:dLbls>
          <c:showPercent val="1"/>
        </c:dLbls>
        <c:firstSliceAng val="20"/>
      </c:pieChart>
      <c:spPr>
        <a:noFill/>
        <a:ln>
          <a:noFill/>
        </a:ln>
        <a:effectLst/>
      </c:spPr>
    </c:plotArea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Total Retail</a:t>
            </a:r>
            <a:r>
              <a:rPr lang="en-US" sz="2400" baseline="0"/>
              <a:t> kg CO2 Impact - 75 items </a:t>
            </a:r>
            <a:r>
              <a:rPr lang="en-US" sz="2400"/>
              <a:t> 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22375480167782769"/>
          <c:y val="0.21530756023918063"/>
          <c:w val="0.55085039370078748"/>
          <c:h val="0.83015481867583474"/>
        </c:manualLayout>
      </c:layout>
      <c:pieChart>
        <c:varyColors val="1"/>
        <c:ser>
          <c:idx val="0"/>
          <c:order val="0"/>
          <c:spPr>
            <a:effectLst>
              <a:outerShdw blurRad="88900" dist="88900" dir="5400000" algn="t" rotWithShape="0">
                <a:prstClr val="black">
                  <a:alpha val="50000"/>
                </a:prstClr>
              </a:outerShdw>
            </a:effectLst>
          </c:spPr>
          <c:explosion val="15"/>
          <c:dPt>
            <c:idx val="0"/>
            <c:spPr>
              <a:solidFill>
                <a:schemeClr val="accent1"/>
              </a:solidFill>
              <a:ln>
                <a:noFill/>
              </a:ln>
              <a:effectLst>
                <a:outerShdw blurRad="88900" dist="88900" dir="5400000" algn="t" rotWithShape="0">
                  <a:prstClr val="black">
                    <a:alpha val="5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7DA-8D4F-A32D-D145CDEC1EBC}"/>
              </c:ext>
            </c:extLst>
          </c:dPt>
          <c:dPt>
            <c:idx val="1"/>
            <c:spPr>
              <a:solidFill>
                <a:schemeClr val="accent2"/>
              </a:solidFill>
              <a:ln>
                <a:noFill/>
              </a:ln>
              <a:effectLst>
                <a:outerShdw blurRad="88900" dist="88900" dir="5400000" algn="t" rotWithShape="0">
                  <a:prstClr val="black">
                    <a:alpha val="5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7DA-8D4F-A32D-D145CDEC1EBC}"/>
              </c:ext>
            </c:extLst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88900" dist="88900" dir="5400000" algn="t" rotWithShape="0">
                  <a:prstClr val="black">
                    <a:alpha val="5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7DA-8D4F-A32D-D145CDEC1EBC}"/>
              </c:ext>
            </c:extLst>
          </c:dPt>
          <c:dLbls>
            <c:dLbl>
              <c:idx val="0"/>
              <c:layout>
                <c:manualLayout>
                  <c:x val="-7.8857237471484376E-2"/>
                  <c:y val="-9.13146068887812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FCC9568-5042-0848-82A9-827B7F29CF58}" type="CATEGORYNAME">
                      <a:rPr lang="en-US" sz="1600"/>
                      <a:pPr>
                        <a:defRPr sz="16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[CATEGORY NAME]</a:t>
                    </a:fld>
                    <a:r>
                      <a:rPr lang="en-US" sz="1600" baseline="0"/>
                      <a:t>
</a:t>
                    </a:r>
                    <a:fld id="{AD3254F2-7389-AF46-A4BE-3AB5DE0CD27D}" type="PERCENTAGE">
                      <a:rPr lang="en-US" sz="1600" baseline="0"/>
                      <a:pPr>
                        <a:defRPr sz="16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[PERCENTAGE]</a:t>
                    </a:fld>
                    <a:endParaRPr lang="en-US" sz="1600" baseline="0"/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5388785046728968"/>
                      <c:h val="0.187720465890182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7DA-8D4F-A32D-D145CDEC1EBC}"/>
                </c:ext>
              </c:extLst>
            </c:dLbl>
            <c:dLbl>
              <c:idx val="1"/>
              <c:layout>
                <c:manualLayout>
                  <c:x val="1.643527853410846E-2"/>
                  <c:y val="0.23425249256488531"/>
                </c:manualLayout>
              </c:layout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6014026050482005"/>
                      <c:h val="0.156605657237936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7DA-8D4F-A32D-D145CDEC1EBC}"/>
                </c:ext>
              </c:extLst>
            </c:dLbl>
            <c:dLbl>
              <c:idx val="2"/>
              <c:layout>
                <c:manualLayout>
                  <c:x val="3.8314077562734573E-3"/>
                  <c:y val="0.10904513696351341"/>
                </c:manualLayout>
              </c:layout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29224299065420556"/>
                      <c:h val="0.165024958402662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7DA-8D4F-A32D-D145CDEC1EB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CatName val="1"/>
            <c:showPercent val="1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Sheet1!$A$8:$A$10</c:f>
              <c:strCache>
                <c:ptCount val="3"/>
                <c:pt idx="0">
                  <c:v>The Garage</c:v>
                </c:pt>
                <c:pt idx="1">
                  <c:v>Pop-Ups</c:v>
                </c:pt>
                <c:pt idx="2">
                  <c:v>Online / Shipping</c:v>
                </c:pt>
              </c:strCache>
            </c:strRef>
          </c:cat>
          <c:val>
            <c:numRef>
              <c:f>Sheet1!$B$8:$B$10</c:f>
              <c:numCache>
                <c:formatCode>General</c:formatCode>
                <c:ptCount val="3"/>
                <c:pt idx="0">
                  <c:v>163.79999999999998</c:v>
                </c:pt>
                <c:pt idx="1">
                  <c:v>11.76</c:v>
                </c:pt>
                <c:pt idx="2">
                  <c:v>25.3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8A-4C45-A507-1DE850C94B9A}"/>
            </c:ext>
          </c:extLst>
        </c:ser>
        <c:dLbls>
          <c:showPercent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Kg CO2 Impact of Upscaling Process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5.5569884362371702E-2"/>
          <c:y val="0.12149187001726755"/>
          <c:w val="0.88244901868736947"/>
          <c:h val="0.71418655227603567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dPt>
            <c:idx val="0"/>
            <c:spPr>
              <a:solidFill>
                <a:srgbClr val="4B9C4B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5D9-4646-83DD-CF4379961C91}"/>
              </c:ext>
            </c:extLst>
          </c:dPt>
          <c:dPt>
            <c:idx val="6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5D9-4646-83DD-CF4379961C91}"/>
              </c:ext>
            </c:extLst>
          </c:dPt>
          <c:dPt>
            <c:idx val="7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5D9-4646-83DD-CF4379961C91}"/>
              </c:ext>
            </c:extLst>
          </c:dPt>
          <c:dPt>
            <c:idx val="8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5D9-4646-83DD-CF4379961C91}"/>
              </c:ext>
            </c:extLst>
          </c:dPt>
          <c:cat>
            <c:strRef>
              <c:f>Sheet1!$F$5:$F$13</c:f>
              <c:strCache>
                <c:ptCount val="9"/>
                <c:pt idx="0">
                  <c:v>The Hunt </c:v>
                </c:pt>
                <c:pt idx="1">
                  <c:v>Washer / Dryer</c:v>
                </c:pt>
                <c:pt idx="2">
                  <c:v>Spraypaint / Leveda trip </c:v>
                </c:pt>
                <c:pt idx="3">
                  <c:v>Vinyl Cutter</c:v>
                </c:pt>
                <c:pt idx="4">
                  <c:v>Heat Press</c:v>
                </c:pt>
                <c:pt idx="5">
                  <c:v>Lighting</c:v>
                </c:pt>
                <c:pt idx="6">
                  <c:v>Pop-ups</c:v>
                </c:pt>
                <c:pt idx="7">
                  <c:v>Online / Shipping</c:v>
                </c:pt>
                <c:pt idx="8">
                  <c:v>The Garage</c:v>
                </c:pt>
              </c:strCache>
            </c:strRef>
          </c:cat>
          <c:val>
            <c:numRef>
              <c:f>Sheet1!$G$5:$G$13</c:f>
              <c:numCache>
                <c:formatCode>General</c:formatCode>
                <c:ptCount val="9"/>
                <c:pt idx="0" formatCode="0.00">
                  <c:v>0.7841866666666667</c:v>
                </c:pt>
                <c:pt idx="1">
                  <c:v>0.13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0.06</c:v>
                </c:pt>
                <c:pt idx="6" formatCode="0.00">
                  <c:v>0.9046153846153846</c:v>
                </c:pt>
                <c:pt idx="7">
                  <c:v>1.1000000000000001</c:v>
                </c:pt>
                <c:pt idx="8">
                  <c:v>4.1999999999999993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D9-4646-83DD-CF4379961C91}"/>
            </c:ext>
          </c:extLst>
        </c:ser>
        <c:dLbls/>
        <c:gapWidth val="95"/>
        <c:overlap val="-27"/>
        <c:axId val="76661888"/>
        <c:axId val="76663424"/>
      </c:barChart>
      <c:catAx>
        <c:axId val="7666188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260000" spcFirstLastPara="1" vertOverflow="ellipsis" wrap="square" anchor="t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>
                  <a:outerShdw blurRad="50800" dir="6000000" algn="ctr" rotWithShape="0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63424"/>
        <c:crosses val="autoZero"/>
        <c:auto val="1"/>
        <c:lblAlgn val="ctr"/>
        <c:lblOffset val="100"/>
      </c:catAx>
      <c:valAx>
        <c:axId val="7666342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661888"/>
        <c:crosses val="autoZero"/>
        <c:crossBetween val="between"/>
        <c:majorUnit val="1"/>
      </c:valAx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46C7B69E-719E-F94A-B4CE-F171EC6779E2}" type="doc">
      <dgm:prSet loTypeId="urn:microsoft.com/office/officeart/2005/8/layout/funnel1" loCatId="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ADEC8E1E-A9D9-A743-9BE7-339F72FBA30D}">
      <dgm:prSet phldrT="[Text]" custT="1"/>
      <dgm:spPr/>
      <dgm:t>
        <a:bodyPr/>
        <a:lstStyle/>
        <a:p>
          <a:r>
            <a:rPr lang="en-US" sz="1400"/>
            <a:t>The Hunt</a:t>
          </a:r>
        </a:p>
      </dgm:t>
    </dgm:pt>
    <dgm:pt modelId="{9AF58454-EB71-8346-823E-83D30EAD8781}" type="parTrans" cxnId="{FE6E4E87-608B-1346-BC49-646E4AA066F2}">
      <dgm:prSet/>
      <dgm:spPr/>
      <dgm:t>
        <a:bodyPr/>
        <a:lstStyle/>
        <a:p>
          <a:endParaRPr lang="en-US"/>
        </a:p>
      </dgm:t>
    </dgm:pt>
    <dgm:pt modelId="{3AA62234-C3DF-B14B-8F5A-CC99E1FC46C7}" type="sibTrans" cxnId="{FE6E4E87-608B-1346-BC49-646E4AA066F2}">
      <dgm:prSet/>
      <dgm:spPr/>
      <dgm:t>
        <a:bodyPr/>
        <a:lstStyle/>
        <a:p>
          <a:endParaRPr lang="en-US"/>
        </a:p>
      </dgm:t>
    </dgm:pt>
    <dgm:pt modelId="{2ADC8771-A509-9647-9571-DA43A1EF1909}">
      <dgm:prSet phldrT="[Text]"/>
      <dgm:spPr/>
      <dgm:t>
        <a:bodyPr/>
        <a:lstStyle/>
        <a:p>
          <a:r>
            <a:rPr lang="en-US"/>
            <a:t>Restyle </a:t>
          </a:r>
        </a:p>
      </dgm:t>
    </dgm:pt>
    <dgm:pt modelId="{763E7D80-D0D0-EE4D-94A0-BA47EE954313}" type="parTrans" cxnId="{C8C575D9-2464-FF43-BFCF-D5B2BCB98BA6}">
      <dgm:prSet/>
      <dgm:spPr/>
      <dgm:t>
        <a:bodyPr/>
        <a:lstStyle/>
        <a:p>
          <a:endParaRPr lang="en-US"/>
        </a:p>
      </dgm:t>
    </dgm:pt>
    <dgm:pt modelId="{D365EF27-4D14-4848-917F-B7EB80CCDD77}" type="sibTrans" cxnId="{C8C575D9-2464-FF43-BFCF-D5B2BCB98BA6}">
      <dgm:prSet/>
      <dgm:spPr/>
      <dgm:t>
        <a:bodyPr/>
        <a:lstStyle/>
        <a:p>
          <a:endParaRPr lang="en-US"/>
        </a:p>
      </dgm:t>
    </dgm:pt>
    <dgm:pt modelId="{88E6F558-FEA5-484F-AE48-A5C5AF303093}">
      <dgm:prSet phldrT="[Text]" custT="1"/>
      <dgm:spPr/>
      <dgm:t>
        <a:bodyPr/>
        <a:lstStyle/>
        <a:p>
          <a:r>
            <a:rPr lang="en-US" sz="2400"/>
            <a:t>Retail</a:t>
          </a:r>
        </a:p>
      </dgm:t>
    </dgm:pt>
    <dgm:pt modelId="{E2929D5E-3727-3141-93C0-881408ECBDE8}" type="parTrans" cxnId="{02DD76FA-754E-5649-9368-CFEDCDC8855B}">
      <dgm:prSet/>
      <dgm:spPr/>
      <dgm:t>
        <a:bodyPr/>
        <a:lstStyle/>
        <a:p>
          <a:endParaRPr lang="en-US"/>
        </a:p>
      </dgm:t>
    </dgm:pt>
    <dgm:pt modelId="{8E52A13D-8EDA-1048-95D4-8299BB8B40DD}" type="sibTrans" cxnId="{02DD76FA-754E-5649-9368-CFEDCDC8855B}">
      <dgm:prSet/>
      <dgm:spPr/>
      <dgm:t>
        <a:bodyPr/>
        <a:lstStyle/>
        <a:p>
          <a:endParaRPr lang="en-US"/>
        </a:p>
      </dgm:t>
    </dgm:pt>
    <dgm:pt modelId="{E2C0CFA7-E501-8543-BD93-AFCC63A91D7C}">
      <dgm:prSet phldrT="[Text]"/>
      <dgm:spPr/>
      <dgm:t>
        <a:bodyPr/>
        <a:lstStyle/>
        <a:p>
          <a:r>
            <a:rPr lang="en-US"/>
            <a:t>CO2</a:t>
          </a:r>
        </a:p>
      </dgm:t>
    </dgm:pt>
    <dgm:pt modelId="{5AE31291-CBD3-9849-978D-839BD8482642}" type="parTrans" cxnId="{9A35D97B-0B15-FE44-BD49-A0B90737BA89}">
      <dgm:prSet/>
      <dgm:spPr/>
      <dgm:t>
        <a:bodyPr/>
        <a:lstStyle/>
        <a:p>
          <a:endParaRPr lang="en-US"/>
        </a:p>
      </dgm:t>
    </dgm:pt>
    <dgm:pt modelId="{6A00DD2C-C897-404B-9053-CD639E482B00}" type="sibTrans" cxnId="{9A35D97B-0B15-FE44-BD49-A0B90737BA89}">
      <dgm:prSet/>
      <dgm:spPr/>
      <dgm:t>
        <a:bodyPr/>
        <a:lstStyle/>
        <a:p>
          <a:endParaRPr lang="en-US"/>
        </a:p>
      </dgm:t>
    </dgm:pt>
    <dgm:pt modelId="{972FFDC7-EF52-1E4D-8DD3-EA63F5A94A3B}" type="pres">
      <dgm:prSet presAssocID="{46C7B69E-719E-F94A-B4CE-F171EC6779E2}" presName="Name0" presStyleCnt="0">
        <dgm:presLayoutVars>
          <dgm:chMax val="4"/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175F2427-DE4A-0E4B-ADCE-75B54A17B0A2}" type="pres">
      <dgm:prSet presAssocID="{46C7B69E-719E-F94A-B4CE-F171EC6779E2}" presName="ellipse" presStyleLbl="trBgShp" presStyleIdx="0" presStyleCnt="1" custScaleX="74009" custScaleY="95350" custLinFactNeighborX="2151" custLinFactNeighborY="16360"/>
      <dgm:spPr/>
    </dgm:pt>
    <dgm:pt modelId="{EBB7E040-9141-FC45-A2E2-916D7C652C1A}" type="pres">
      <dgm:prSet presAssocID="{46C7B69E-719E-F94A-B4CE-F171EC6779E2}" presName="arrow1" presStyleLbl="fgShp" presStyleIdx="0" presStyleCnt="1" custScaleY="201514" custLinFactNeighborX="7083" custLinFactNeighborY="15494"/>
      <dgm:spPr/>
    </dgm:pt>
    <dgm:pt modelId="{DADD6F00-315B-3E40-9FCA-FF2A2AE383E6}" type="pres">
      <dgm:prSet presAssocID="{46C7B69E-719E-F94A-B4CE-F171EC6779E2}" presName="rectangle" presStyleLbl="revTx" presStyleIdx="0" presStyleCnt="1" custLinFactNeighborX="590" custLinFactNeighborY="33053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E5918FD9-C075-7E4E-83F1-F26F9764B03A}" type="pres">
      <dgm:prSet presAssocID="{2ADC8771-A509-9647-9571-DA43A1EF1909}" presName="item1" presStyleLbl="node1" presStyleIdx="0" presStyleCnt="3" custScaleX="171967" custScaleY="171967" custLinFactNeighborX="-2505" custLinFactNeighborY="-96312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A0B2DD9B-8888-BF4A-831F-1C969B4A0970}" type="pres">
      <dgm:prSet presAssocID="{88E6F558-FEA5-484F-AE48-A5C5AF303093}" presName="item2" presStyleLbl="node1" presStyleIdx="1" presStyleCnt="3" custScaleX="50430" custScaleY="50430" custLinFactNeighborX="-12857" custLinFactNeighborY="-58582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9BEDB5C5-9297-B945-9F3A-1D63405EE243}" type="pres">
      <dgm:prSet presAssocID="{E2C0CFA7-E501-8543-BD93-AFCC63A91D7C}" presName="item3" presStyleLbl="node1" presStyleIdx="2" presStyleCnt="3" custScaleX="73628" custScaleY="73628" custLinFactNeighborX="56769" custLinFactNeighborY="-70791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562D59C-2234-644E-80A5-0330F2230D25}" type="pres">
      <dgm:prSet presAssocID="{46C7B69E-719E-F94A-B4CE-F171EC6779E2}" presName="funnel" presStyleLbl="trAlignAcc1" presStyleIdx="0" presStyleCnt="1" custScaleX="76185" custScaleY="93206" custLinFactNeighborX="1048" custLinFactNeighborY="3745"/>
      <dgm:spPr/>
    </dgm:pt>
  </dgm:ptLst>
  <dgm:cxnLst>
    <dgm:cxn modelId="{6F002E9A-83B6-C747-848D-645953CD3144}" type="presOf" srcId="{ADEC8E1E-A9D9-A743-9BE7-339F72FBA30D}" destId="{9BEDB5C5-9297-B945-9F3A-1D63405EE243}" srcOrd="0" destOrd="0" presId="urn:microsoft.com/office/officeart/2005/8/layout/funnel1"/>
    <dgm:cxn modelId="{0737D1FD-FC31-9943-AF3F-3EAD43387875}" type="presOf" srcId="{2ADC8771-A509-9647-9571-DA43A1EF1909}" destId="{A0B2DD9B-8888-BF4A-831F-1C969B4A0970}" srcOrd="0" destOrd="0" presId="urn:microsoft.com/office/officeart/2005/8/layout/funnel1"/>
    <dgm:cxn modelId="{02DD76FA-754E-5649-9368-CFEDCDC8855B}" srcId="{46C7B69E-719E-F94A-B4CE-F171EC6779E2}" destId="{88E6F558-FEA5-484F-AE48-A5C5AF303093}" srcOrd="2" destOrd="0" parTransId="{E2929D5E-3727-3141-93C0-881408ECBDE8}" sibTransId="{8E52A13D-8EDA-1048-95D4-8299BB8B40DD}"/>
    <dgm:cxn modelId="{9A35D97B-0B15-FE44-BD49-A0B90737BA89}" srcId="{46C7B69E-719E-F94A-B4CE-F171EC6779E2}" destId="{E2C0CFA7-E501-8543-BD93-AFCC63A91D7C}" srcOrd="3" destOrd="0" parTransId="{5AE31291-CBD3-9849-978D-839BD8482642}" sibTransId="{6A00DD2C-C897-404B-9053-CD639E482B00}"/>
    <dgm:cxn modelId="{FE6E4E87-608B-1346-BC49-646E4AA066F2}" srcId="{46C7B69E-719E-F94A-B4CE-F171EC6779E2}" destId="{ADEC8E1E-A9D9-A743-9BE7-339F72FBA30D}" srcOrd="0" destOrd="0" parTransId="{9AF58454-EB71-8346-823E-83D30EAD8781}" sibTransId="{3AA62234-C3DF-B14B-8F5A-CC99E1FC46C7}"/>
    <dgm:cxn modelId="{5E0E0A61-5697-B946-94C4-4BF243F31821}" type="presOf" srcId="{88E6F558-FEA5-484F-AE48-A5C5AF303093}" destId="{E5918FD9-C075-7E4E-83F1-F26F9764B03A}" srcOrd="0" destOrd="0" presId="urn:microsoft.com/office/officeart/2005/8/layout/funnel1"/>
    <dgm:cxn modelId="{522C732C-5317-5B41-8A26-873852364386}" type="presOf" srcId="{46C7B69E-719E-F94A-B4CE-F171EC6779E2}" destId="{972FFDC7-EF52-1E4D-8DD3-EA63F5A94A3B}" srcOrd="0" destOrd="0" presId="urn:microsoft.com/office/officeart/2005/8/layout/funnel1"/>
    <dgm:cxn modelId="{080BFDC8-166C-974C-8997-B61974E60CFF}" type="presOf" srcId="{E2C0CFA7-E501-8543-BD93-AFCC63A91D7C}" destId="{DADD6F00-315B-3E40-9FCA-FF2A2AE383E6}" srcOrd="0" destOrd="0" presId="urn:microsoft.com/office/officeart/2005/8/layout/funnel1"/>
    <dgm:cxn modelId="{C8C575D9-2464-FF43-BFCF-D5B2BCB98BA6}" srcId="{46C7B69E-719E-F94A-B4CE-F171EC6779E2}" destId="{2ADC8771-A509-9647-9571-DA43A1EF1909}" srcOrd="1" destOrd="0" parTransId="{763E7D80-D0D0-EE4D-94A0-BA47EE954313}" sibTransId="{D365EF27-4D14-4848-917F-B7EB80CCDD77}"/>
    <dgm:cxn modelId="{33B95EFC-D075-7642-8E52-CD7083A7CB1D}" type="presParOf" srcId="{972FFDC7-EF52-1E4D-8DD3-EA63F5A94A3B}" destId="{175F2427-DE4A-0E4B-ADCE-75B54A17B0A2}" srcOrd="0" destOrd="0" presId="urn:microsoft.com/office/officeart/2005/8/layout/funnel1"/>
    <dgm:cxn modelId="{02E75D2E-C8F4-4944-A97B-9EA86C02A83A}" type="presParOf" srcId="{972FFDC7-EF52-1E4D-8DD3-EA63F5A94A3B}" destId="{EBB7E040-9141-FC45-A2E2-916D7C652C1A}" srcOrd="1" destOrd="0" presId="urn:microsoft.com/office/officeart/2005/8/layout/funnel1"/>
    <dgm:cxn modelId="{319630F3-0CF4-9448-AAC4-8E47F0CE1E88}" type="presParOf" srcId="{972FFDC7-EF52-1E4D-8DD3-EA63F5A94A3B}" destId="{DADD6F00-315B-3E40-9FCA-FF2A2AE383E6}" srcOrd="2" destOrd="0" presId="urn:microsoft.com/office/officeart/2005/8/layout/funnel1"/>
    <dgm:cxn modelId="{5BF9CFEA-E6BD-A742-B37B-58C3089F1E9B}" type="presParOf" srcId="{972FFDC7-EF52-1E4D-8DD3-EA63F5A94A3B}" destId="{E5918FD9-C075-7E4E-83F1-F26F9764B03A}" srcOrd="3" destOrd="0" presId="urn:microsoft.com/office/officeart/2005/8/layout/funnel1"/>
    <dgm:cxn modelId="{3F2BB3BB-7FF6-2C43-9F13-3F612C0D3C9A}" type="presParOf" srcId="{972FFDC7-EF52-1E4D-8DD3-EA63F5A94A3B}" destId="{A0B2DD9B-8888-BF4A-831F-1C969B4A0970}" srcOrd="4" destOrd="0" presId="urn:microsoft.com/office/officeart/2005/8/layout/funnel1"/>
    <dgm:cxn modelId="{3C63BC5F-A3DF-0546-A674-59462B94A9F5}" type="presParOf" srcId="{972FFDC7-EF52-1E4D-8DD3-EA63F5A94A3B}" destId="{9BEDB5C5-9297-B945-9F3A-1D63405EE243}" srcOrd="5" destOrd="0" presId="urn:microsoft.com/office/officeart/2005/8/layout/funnel1"/>
    <dgm:cxn modelId="{0C1C425A-0E80-3C41-93D9-E6CF7B1CBEB2}" type="presParOf" srcId="{972FFDC7-EF52-1E4D-8DD3-EA63F5A94A3B}" destId="{2562D59C-2234-644E-80A5-0330F2230D25}" srcOrd="6" destOrd="0" presId="urn:microsoft.com/office/officeart/2005/8/layout/funnel1"/>
  </dgm:cxnLst>
  <dgm:bg/>
  <dgm:whole/>
  <dgm:extLst>
    <a:ext uri="http://schemas.microsoft.com/office/drawing/2008/diagram">
      <dsp:dataModelExt xmlns:dsp="http://schemas.microsoft.com/office/drawing/2008/diagram" xmlns="" relId="rId8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175F2427-DE4A-0E4B-ADCE-75B54A17B0A2}">
      <dsp:nvSpPr>
        <dsp:cNvPr id="0" name=""/>
        <dsp:cNvSpPr/>
      </dsp:nvSpPr>
      <dsp:spPr>
        <a:xfrm>
          <a:off x="5255544" y="812753"/>
          <a:ext cx="5983309" cy="2677108"/>
        </a:xfrm>
        <a:prstGeom prst="ellipse">
          <a:avLst/>
        </a:prstGeom>
        <a:solidFill>
          <a:schemeClr val="accent1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EBB7E040-9141-FC45-A2E2-916D7C652C1A}">
      <dsp:nvSpPr>
        <dsp:cNvPr id="0" name=""/>
        <dsp:cNvSpPr/>
      </dsp:nvSpPr>
      <dsp:spPr>
        <a:xfrm>
          <a:off x="7413420" y="6809564"/>
          <a:ext cx="1566777" cy="2020656"/>
        </a:xfrm>
        <a:prstGeom prst="downArrow">
          <a:avLst/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DADD6F00-315B-3E40-9FCA-FF2A2AE383E6}">
      <dsp:nvSpPr>
        <dsp:cNvPr id="0" name=""/>
        <dsp:cNvSpPr/>
      </dsp:nvSpPr>
      <dsp:spPr>
        <a:xfrm>
          <a:off x="4369940" y="8147241"/>
          <a:ext cx="7520530" cy="188013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462280" tIns="462280" rIns="462280" bIns="462280" numCol="1" spcCol="1270" anchor="ctr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6500" kern="1200"/>
            <a:t>CO2</a:t>
          </a:r>
        </a:p>
      </dsp:txBody>
      <dsp:txXfrm>
        <a:off x="4369940" y="8147241"/>
        <a:ext cx="7520530" cy="1880132"/>
      </dsp:txXfrm>
    </dsp:sp>
    <dsp:sp modelId="{E5918FD9-C075-7E4E-83F1-F26F9764B03A}">
      <dsp:nvSpPr>
        <dsp:cNvPr id="0" name=""/>
        <dsp:cNvSpPr/>
      </dsp:nvSpPr>
      <dsp:spPr>
        <a:xfrm>
          <a:off x="5884836" y="0"/>
          <a:ext cx="4849811" cy="4849811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lvl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2400" kern="1200"/>
            <a:t>Retail</a:t>
          </a:r>
        </a:p>
      </dsp:txBody>
      <dsp:txXfrm>
        <a:off x="5884836" y="0"/>
        <a:ext cx="4849811" cy="4849811"/>
      </dsp:txXfrm>
    </dsp:sp>
    <dsp:sp modelId="{A0B2DD9B-8888-BF4A-831F-1C969B4A0970}">
      <dsp:nvSpPr>
        <dsp:cNvPr id="0" name=""/>
        <dsp:cNvSpPr/>
      </dsp:nvSpPr>
      <dsp:spPr>
        <a:xfrm>
          <a:off x="5288673" y="243729"/>
          <a:ext cx="1422226" cy="1422226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1750" tIns="31750" rIns="31750" bIns="31750" numCol="1" spcCol="1270" anchor="ctr" anchorCtr="0">
          <a:noAutofit/>
        </a:bodyPr>
        <a:lstStyle/>
        <a:p>
          <a:pPr lvl="0" algn="ctr" defTabSz="1111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2500" kern="1200"/>
            <a:t>Restyle </a:t>
          </a:r>
        </a:p>
      </dsp:txBody>
      <dsp:txXfrm>
        <a:off x="5288673" y="243729"/>
        <a:ext cx="1422226" cy="1422226"/>
      </dsp:txXfrm>
    </dsp:sp>
    <dsp:sp modelId="{9BEDB5C5-9297-B945-9F3A-1D63405EE243}">
      <dsp:nvSpPr>
        <dsp:cNvPr id="0" name=""/>
        <dsp:cNvSpPr/>
      </dsp:nvSpPr>
      <dsp:spPr>
        <a:xfrm>
          <a:off x="9808020" y="0"/>
          <a:ext cx="2076456" cy="2076456"/>
        </a:xfrm>
        <a:prstGeom prst="ellips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US" sz="1400" kern="1200"/>
            <a:t>The Hunt</a:t>
          </a:r>
        </a:p>
      </dsp:txBody>
      <dsp:txXfrm>
        <a:off x="9808020" y="0"/>
        <a:ext cx="2076456" cy="2076456"/>
      </dsp:txXfrm>
    </dsp:sp>
    <dsp:sp modelId="{2562D59C-2234-644E-80A5-0330F2230D25}">
      <dsp:nvSpPr>
        <dsp:cNvPr id="0" name=""/>
        <dsp:cNvSpPr/>
      </dsp:nvSpPr>
      <dsp:spPr>
        <a:xfrm>
          <a:off x="4835567" y="444759"/>
          <a:ext cx="6684435" cy="6542279"/>
        </a:xfrm>
        <a:prstGeom prst="funnel">
          <a:avLst/>
        </a:prstGeom>
        <a:solidFill>
          <a:schemeClr val="lt1">
            <a:alpha val="4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funnel1">
  <dgm:title val=""/>
  <dgm:desc val=""/>
  <dgm:catLst>
    <dgm:cat type="relationship" pri="2000"/>
    <dgm:cat type="process" pri="27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chMax val="4"/>
      <dgm:resizeHandles val="exact"/>
    </dgm:varLst>
    <dgm:alg type="composite">
      <dgm:param type="ar" val="1.25"/>
    </dgm:alg>
    <dgm:shape xmlns:r="http://schemas.openxmlformats.org/officeDocument/2006/relationships" r:blip="">
      <dgm:adjLst/>
    </dgm:shape>
    <dgm:presOf/>
    <dgm:choose name="Name1">
      <dgm:if name="Name2" axis="ch" ptType="node" func="cnt" op="equ" val="2">
        <dgm:constrLst>
          <dgm:constr type="w" for="ch" forName="ellipse" refType="w" fact="0.645"/>
          <dgm:constr type="h" for="ch" forName="ellipse" refType="h" fact="0.28"/>
          <dgm:constr type="t" for="ch" forName="ellipse" refType="w" fact="0.0275"/>
          <dgm:constr type="l" for="ch" forName="ellipse" refType="w" fact="0.0265"/>
          <dgm:constr type="w" for="ch" forName="arrow1" refType="w" fact="0.125"/>
          <dgm:constr type="h" for="ch" forName="arrow1" refType="h" fact="0.1"/>
          <dgm:constr type="t" for="ch" forName="arrow1" refType="h" fact="0.72"/>
          <dgm:constr type="l" for="ch" forName="arrow1" refType="w" fact="0.2875"/>
          <dgm:constr type="w" for="ch" forName="rectangle" refType="w" fact="0.6"/>
          <dgm:constr type="h" for="ch" forName="rectangle" refType="w" refFor="ch" refForName="rectangle" fact="0.25"/>
          <dgm:constr type="t" for="ch" forName="rectangle" refType="h" fact="0.8"/>
          <dgm:constr type="l" for="ch" forName="rectangle" refType="w" fact="0.05"/>
          <dgm:constr type="w" for="ch" forName="item1" refType="w" fact="0.35"/>
          <dgm:constr type="h" for="ch" forName="item1" refType="w" fact="0.35"/>
          <dgm:constr type="t" for="ch" forName="item1" refType="h" fact="0.05"/>
          <dgm:constr type="l" for="ch" forName="item1" refType="w" fact="0.125"/>
          <dgm:constr type="primFontSz" for="ch" forName="item1" op="equ" val="65"/>
          <dgm:constr type="w" for="ch" forName="funnel" refType="w" fact="0.7"/>
          <dgm:constr type="h" for="ch" forName="funnel" refType="h" fact="0.7"/>
          <dgm:constr type="t" for="ch" forName="funnel"/>
          <dgm:constr type="l" for="ch" forName="funnel"/>
        </dgm:constrLst>
      </dgm:if>
      <dgm:else name="Name3">
        <dgm:constrLst>
          <dgm:constr type="w" for="ch" forName="ellipse" refType="w" fact="0.645"/>
          <dgm:constr type="h" for="ch" forName="ellipse" refType="h" fact="0.28"/>
          <dgm:constr type="t" for="ch" forName="ellipse" refType="w" fact="0.0275"/>
          <dgm:constr type="l" for="ch" forName="ellipse" refType="w" fact="0.0265"/>
          <dgm:constr type="w" for="ch" forName="arrow1" refType="w" fact="0.125"/>
          <dgm:constr type="h" for="ch" forName="arrow1" refType="h" fact="0.1"/>
          <dgm:constr type="t" for="ch" forName="arrow1" refType="h" fact="0.72"/>
          <dgm:constr type="l" for="ch" forName="arrow1" refType="w" fact="0.2875"/>
          <dgm:constr type="w" for="ch" forName="rectangle" refType="w" fact="0.6"/>
          <dgm:constr type="h" for="ch" forName="rectangle" refType="w" refFor="ch" refForName="rectangle" fact="0.25"/>
          <dgm:constr type="t" for="ch" forName="rectangle" refType="h" fact="0.8"/>
          <dgm:constr type="l" for="ch" forName="rectangle" refType="w" fact="0.05"/>
          <dgm:constr type="primFontSz" for="ch" forName="rectangle" val="65"/>
          <dgm:constr type="w" for="ch" forName="item1" refType="w" fact="0.225"/>
          <dgm:constr type="h" for="ch" forName="item1" refType="w" fact="0.225"/>
          <dgm:constr type="t" for="ch" forName="item1" refType="h" fact="0.336"/>
          <dgm:constr type="l" for="ch" forName="item1" refType="w" fact="0.261"/>
          <dgm:constr type="primFontSz" for="ch" forName="item1" val="65"/>
          <dgm:constr type="w" for="ch" forName="item2" refType="w" fact="0.225"/>
          <dgm:constr type="h" for="ch" forName="item2" refType="w" fact="0.225"/>
          <dgm:constr type="t" for="ch" forName="item2" refType="h" fact="0.125"/>
          <dgm:constr type="l" for="ch" forName="item2" refType="w" fact="0.1"/>
          <dgm:constr type="primFontSz" for="ch" forName="item2" refType="primFontSz" refFor="ch" refForName="item1" op="equ"/>
          <dgm:constr type="w" for="ch" forName="item3" refType="w" fact="0.225"/>
          <dgm:constr type="h" for="ch" forName="item3" refType="w" fact="0.225"/>
          <dgm:constr type="t" for="ch" forName="item3" refType="h" fact="0.057"/>
          <dgm:constr type="l" for="ch" forName="item3" refType="w" fact="0.33"/>
          <dgm:constr type="primFontSz" for="ch" forName="item3" refType="primFontSz" refFor="ch" refForName="item1" op="equ"/>
          <dgm:constr type="w" for="ch" forName="funnel" refType="w" fact="0.7"/>
          <dgm:constr type="h" for="ch" forName="funnel" refType="h" fact="0.7"/>
          <dgm:constr type="t" for="ch" forName="funnel"/>
          <dgm:constr type="l" for="ch" forName="funnel"/>
        </dgm:constrLst>
      </dgm:else>
    </dgm:choose>
    <dgm:ruleLst/>
    <dgm:choose name="Name4">
      <dgm:if name="Name5" axis="ch" ptType="node" func="cnt" op="gte" val="1">
        <dgm:layoutNode name="ellipse" styleLbl="trBgShp">
          <dgm:alg type="sp"/>
          <dgm:shape xmlns:r="http://schemas.openxmlformats.org/officeDocument/2006/relationships" type="ellipse" r:blip="">
            <dgm:adjLst/>
          </dgm:shape>
          <dgm:presOf/>
          <dgm:constrLst/>
          <dgm:ruleLst/>
        </dgm:layoutNode>
        <dgm:layoutNode name="arrow1" styleLbl="fgShp">
          <dgm:alg type="sp"/>
          <dgm:shape xmlns:r="http://schemas.openxmlformats.org/officeDocument/2006/relationships" type="downArrow" r:blip="">
            <dgm:adjLst/>
          </dgm:shape>
          <dgm:presOf/>
          <dgm:constrLst/>
          <dgm:ruleLst/>
        </dgm:layoutNode>
        <dgm:layoutNode name="rectangle" styleLbl="revTx">
          <dgm:varLst>
            <dgm:bulletEnabled val="1"/>
          </dgm:varLst>
          <dgm:alg type="tx">
            <dgm:param type="txAnchorHorzCh" val="ctr"/>
          </dgm:alg>
          <dgm:shape xmlns:r="http://schemas.openxmlformats.org/officeDocument/2006/relationships" type="rect" r:blip="">
            <dgm:adjLst/>
          </dgm:shape>
          <dgm:choose name="Name6">
            <dgm:if name="Name7" axis="ch" ptType="node" func="cnt" op="equ" val="1">
              <dgm:presOf axis="ch desOrSelf" ptType="node node" st="1 1" cnt="1 0"/>
            </dgm:if>
            <dgm:if name="Name8" axis="ch" ptType="node" func="cnt" op="equ" val="2">
              <dgm:presOf axis="ch desOrSelf" ptType="node node" st="2 1" cnt="1 0"/>
            </dgm:if>
            <dgm:if name="Name9" axis="ch" ptType="node" func="cnt" op="equ" val="3">
              <dgm:presOf axis="ch desOrSelf" ptType="node node" st="3 1" cnt="1 0"/>
            </dgm:if>
            <dgm:else name="Name10">
              <dgm:presOf axis="ch desOrSelf" ptType="node node" st="4 1" cnt="1 0"/>
            </dgm:else>
          </dgm:choose>
          <dgm:constrLst/>
          <dgm:ruleLst>
            <dgm:rule type="primFontSz" val="5" fact="NaN" max="NaN"/>
          </dgm:ruleLst>
        </dgm:layoutNode>
        <dgm:forEach name="Name11" axis="ch" ptType="node" st="2" cnt="1">
          <dgm:layoutNode name="item1" styleLbl="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choose name="Name12">
              <dgm:if name="Name13" axis="root ch" ptType="all node" func="cnt" op="equ" val="1">
                <dgm:presOf/>
              </dgm:if>
              <dgm:if name="Name14" axis="root ch" ptType="all node" func="cnt" op="equ" val="2">
                <dgm:presOf axis="root ch desOrSelf" ptType="all node node" st="1 1 1" cnt="0 1 0"/>
              </dgm:if>
              <dgm:if name="Name15" axis="root ch" ptType="all node" func="cnt" op="equ" val="3">
                <dgm:presOf axis="root ch desOrSelf" ptType="all node node" st="1 2 1" cnt="0 1 0"/>
              </dgm:if>
              <dgm:else name="Name16">
                <dgm:presOf axis="root ch desOrSelf" ptType="all node node" st="1 3 1" cnt="0 1 0"/>
              </dgm:else>
            </dgm:choose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  <dgm:forEach name="Name17" axis="ch" ptType="node" st="3" cnt="1">
          <dgm:layoutNode name="item2" styleLbl="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choose name="Name18">
              <dgm:if name="Name19" axis="root ch" ptType="all node" func="cnt" op="equ" val="1">
                <dgm:presOf/>
              </dgm:if>
              <dgm:if name="Name20" axis="root ch" ptType="all node" func="cnt" op="equ" val="2">
                <dgm:presOf/>
              </dgm:if>
              <dgm:if name="Name21" axis="root ch" ptType="all node" func="cnt" op="equ" val="3">
                <dgm:presOf axis="root ch desOrSelf" ptType="all node node" st="1 1 1" cnt="0 1 0"/>
              </dgm:if>
              <dgm:else name="Name22">
                <dgm:presOf axis="root ch desOrSelf" ptType="all node node" st="1 2 1" cnt="0 1 0"/>
              </dgm:else>
            </dgm:choose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  <dgm:forEach name="Name23" axis="ch" ptType="node" st="4" cnt="1">
          <dgm:layoutNode name="item3" styleLbl="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choose name="Name24">
              <dgm:if name="Name25" axis="root ch" ptType="all node" func="cnt" op="equ" val="1">
                <dgm:presOf/>
              </dgm:if>
              <dgm:if name="Name26" axis="root ch" ptType="all node" func="cnt" op="equ" val="2">
                <dgm:presOf/>
              </dgm:if>
              <dgm:if name="Name27" axis="root ch" ptType="all node" func="cnt" op="equ" val="3">
                <dgm:presOf/>
              </dgm:if>
              <dgm:else name="Name28">
                <dgm:presOf axis="root ch desOrSelf" ptType="all node node" st="1 1 1" cnt="0 1 0"/>
              </dgm:else>
            </dgm:choose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  <dgm:layoutNode name="funnel" styleLbl="trAlignAcc1">
          <dgm:alg type="sp"/>
          <dgm:shape xmlns:r="http://schemas.openxmlformats.org/officeDocument/2006/relationships" type="funnel" r:blip="">
            <dgm:adjLst/>
          </dgm:shape>
          <dgm:presOf/>
          <dgm:constrLst/>
          <dgm:ruleLst/>
        </dgm:layoutNode>
      </dgm:if>
      <dgm:else name="Name29"/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.xml"/><Relationship Id="rId3" Type="http://schemas.openxmlformats.org/officeDocument/2006/relationships/chart" Target="../charts/chart3.xml"/><Relationship Id="rId7" Type="http://schemas.openxmlformats.org/officeDocument/2006/relationships/diagramColors" Target="../diagrams/colors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diagramQuickStyle" Target="../diagrams/quickStyle1.xml"/><Relationship Id="rId5" Type="http://schemas.openxmlformats.org/officeDocument/2006/relationships/diagramLayout" Target="../diagrams/layout1.xml"/><Relationship Id="rId4" Type="http://schemas.openxmlformats.org/officeDocument/2006/relationships/diagramData" Target="../diagrams/data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443024</xdr:colOff>
      <xdr:row>22</xdr:row>
      <xdr:rowOff>147675</xdr:rowOff>
    </xdr:from>
    <xdr:to>
      <xdr:col>26</xdr:col>
      <xdr:colOff>423334</xdr:colOff>
      <xdr:row>34</xdr:row>
      <xdr:rowOff>109046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653E5D42-B919-4845-8A7E-3A2B1C5CE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29536</xdr:colOff>
      <xdr:row>37</xdr:row>
      <xdr:rowOff>70555</xdr:rowOff>
    </xdr:from>
    <xdr:to>
      <xdr:col>26</xdr:col>
      <xdr:colOff>529167</xdr:colOff>
      <xdr:row>55</xdr:row>
      <xdr:rowOff>29535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861B7152-D2D3-504A-A4DD-C030D0C18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195771</xdr:colOff>
      <xdr:row>29</xdr:row>
      <xdr:rowOff>198968</xdr:rowOff>
    </xdr:from>
    <xdr:to>
      <xdr:col>7</xdr:col>
      <xdr:colOff>670277</xdr:colOff>
      <xdr:row>50</xdr:row>
      <xdr:rowOff>141111</xdr:rowOff>
    </xdr:to>
    <xdr:graphicFrame macro="">
      <xdr:nvGraphicFramePr>
        <xdr:cNvPr id="2" name="Chart 1" descr="kg CO2&#10;">
          <a:extLst>
            <a:ext uri="{FF2B5EF4-FFF2-40B4-BE49-F238E27FC236}">
              <a16:creationId xmlns:a16="http://schemas.microsoft.com/office/drawing/2014/main" xmlns="" id="{DADDB73D-4043-5045-B3AE-E48605946A24}"/>
            </a:ext>
            <a:ext uri="{C183D7F6-B498-43B3-948B-1728B52AA6E4}">
              <adec:decorative xmlns:adec="http://schemas.microsoft.com/office/drawing/2017/decorative" xmlns="" val="0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444499</xdr:colOff>
      <xdr:row>109</xdr:row>
      <xdr:rowOff>107950</xdr:rowOff>
    </xdr:from>
    <xdr:to>
      <xdr:col>20</xdr:col>
      <xdr:colOff>84081</xdr:colOff>
      <xdr:row>159</xdr:row>
      <xdr:rowOff>196193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xmlns="" id="{2F733725-7155-304D-823D-07DF4398B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Z53"/>
  <sheetViews>
    <sheetView tabSelected="1" zoomScale="115" zoomScaleNormal="115" workbookViewId="0">
      <selection activeCell="I9" sqref="I9"/>
    </sheetView>
  </sheetViews>
  <sheetFormatPr defaultColWidth="11" defaultRowHeight="15.75"/>
  <cols>
    <col min="1" max="1" width="16.375" customWidth="1"/>
    <col min="6" max="6" width="18" customWidth="1"/>
    <col min="8" max="8" width="20.375" customWidth="1"/>
    <col min="9" max="9" width="31" customWidth="1"/>
    <col min="10" max="10" width="17.5" customWidth="1"/>
    <col min="11" max="11" width="34.5" customWidth="1"/>
    <col min="12" max="12" width="20.875" customWidth="1"/>
    <col min="13" max="13" width="21.5" customWidth="1"/>
    <col min="14" max="14" width="39.375" customWidth="1"/>
    <col min="16" max="16" width="19.375" customWidth="1"/>
    <col min="17" max="17" width="10.875" hidden="1" customWidth="1"/>
    <col min="18" max="18" width="24.5" customWidth="1"/>
    <col min="19" max="19" width="17.5" customWidth="1"/>
    <col min="21" max="21" width="13.625" bestFit="1" customWidth="1"/>
  </cols>
  <sheetData>
    <row r="3" spans="1:26">
      <c r="A3" t="s">
        <v>0</v>
      </c>
      <c r="B3">
        <v>75</v>
      </c>
    </row>
    <row r="4" spans="1:26">
      <c r="A4" t="s">
        <v>4</v>
      </c>
      <c r="B4">
        <v>39</v>
      </c>
      <c r="G4" t="s">
        <v>7</v>
      </c>
    </row>
    <row r="5" spans="1:26">
      <c r="A5" t="s">
        <v>1</v>
      </c>
      <c r="B5">
        <v>13</v>
      </c>
      <c r="F5" t="s">
        <v>2</v>
      </c>
      <c r="G5" s="1">
        <f>M46</f>
        <v>0.7841866666666667</v>
      </c>
      <c r="I5" t="s">
        <v>3</v>
      </c>
      <c r="J5">
        <v>0.23</v>
      </c>
      <c r="U5" t="s">
        <v>15</v>
      </c>
      <c r="Y5" t="s">
        <v>20</v>
      </c>
    </row>
    <row r="6" spans="1:26">
      <c r="A6" t="s">
        <v>6</v>
      </c>
      <c r="B6">
        <v>23</v>
      </c>
      <c r="F6" t="s">
        <v>26</v>
      </c>
      <c r="G6">
        <v>0.13</v>
      </c>
      <c r="T6" t="s">
        <v>14</v>
      </c>
      <c r="U6" s="1">
        <f>M46</f>
        <v>0.7841866666666667</v>
      </c>
      <c r="W6" t="s">
        <v>2</v>
      </c>
      <c r="X6" s="5">
        <f>M43</f>
        <v>220.584</v>
      </c>
      <c r="Y6">
        <v>450</v>
      </c>
      <c r="Z6" s="1">
        <f>U6</f>
        <v>0.7841866666666667</v>
      </c>
    </row>
    <row r="7" spans="1:26">
      <c r="F7" t="s">
        <v>25</v>
      </c>
      <c r="G7">
        <v>0.04</v>
      </c>
      <c r="T7" t="s">
        <v>19</v>
      </c>
      <c r="U7">
        <f>G24</f>
        <v>0.37000000000000005</v>
      </c>
      <c r="W7" t="s">
        <v>19</v>
      </c>
      <c r="X7">
        <f>G26</f>
        <v>166.50000000000003</v>
      </c>
      <c r="Y7">
        <v>450</v>
      </c>
      <c r="Z7">
        <f>U7</f>
        <v>0.37000000000000005</v>
      </c>
    </row>
    <row r="8" spans="1:26">
      <c r="A8" t="s">
        <v>4</v>
      </c>
      <c r="B8">
        <f>J20</f>
        <v>163.79999999999998</v>
      </c>
      <c r="F8" t="s">
        <v>12</v>
      </c>
      <c r="G8">
        <v>7.0000000000000007E-2</v>
      </c>
      <c r="T8" t="s">
        <v>16</v>
      </c>
      <c r="U8" s="1">
        <f>J46</f>
        <v>2.6781333333333333</v>
      </c>
      <c r="W8" t="s">
        <v>16</v>
      </c>
      <c r="X8">
        <f>J44</f>
        <v>200.85999999999999</v>
      </c>
      <c r="Y8">
        <v>75</v>
      </c>
      <c r="Z8" s="1">
        <f>U8</f>
        <v>2.6781333333333333</v>
      </c>
    </row>
    <row r="9" spans="1:26">
      <c r="A9" t="s">
        <v>1</v>
      </c>
      <c r="B9">
        <f>J30</f>
        <v>11.76</v>
      </c>
      <c r="F9" t="s">
        <v>13</v>
      </c>
      <c r="G9">
        <v>7.0000000000000007E-2</v>
      </c>
      <c r="I9" t="s">
        <v>10</v>
      </c>
      <c r="J9" t="s">
        <v>11</v>
      </c>
      <c r="U9" s="6">
        <f>SUM(U6:U8)</f>
        <v>3.8323200000000002</v>
      </c>
      <c r="V9" s="2" t="s">
        <v>15</v>
      </c>
    </row>
    <row r="10" spans="1:26">
      <c r="A10" t="s">
        <v>6</v>
      </c>
      <c r="B10">
        <f>L19</f>
        <v>25.3</v>
      </c>
      <c r="F10" t="s">
        <v>8</v>
      </c>
      <c r="G10">
        <v>0.06</v>
      </c>
      <c r="R10" t="s">
        <v>21</v>
      </c>
      <c r="S10" t="s">
        <v>22</v>
      </c>
      <c r="T10" t="s">
        <v>23</v>
      </c>
    </row>
    <row r="11" spans="1:26">
      <c r="F11" t="s">
        <v>9</v>
      </c>
      <c r="G11" s="1">
        <f>J32</f>
        <v>0.9046153846153846</v>
      </c>
      <c r="R11">
        <f>U7/U9</f>
        <v>9.6547261189044761E-2</v>
      </c>
      <c r="S11">
        <f>U8/U9</f>
        <v>0.6988282119795145</v>
      </c>
      <c r="T11">
        <f>U6/U9</f>
        <v>0.20462452683144067</v>
      </c>
    </row>
    <row r="12" spans="1:26">
      <c r="F12" t="s">
        <v>6</v>
      </c>
      <c r="G12">
        <f>L20</f>
        <v>1.1000000000000001</v>
      </c>
      <c r="Q12" t="s">
        <v>24</v>
      </c>
      <c r="R12">
        <f>100*R11</f>
        <v>9.6547261189044757</v>
      </c>
      <c r="S12">
        <f>100*S11</f>
        <v>69.882821197951444</v>
      </c>
      <c r="T12">
        <f>100*T11</f>
        <v>20.462452683144068</v>
      </c>
    </row>
    <row r="13" spans="1:26">
      <c r="F13" t="s">
        <v>4</v>
      </c>
      <c r="G13">
        <f>J21</f>
        <v>4.1999999999999993</v>
      </c>
      <c r="R13" t="s">
        <v>27</v>
      </c>
    </row>
    <row r="14" spans="1:26">
      <c r="R14">
        <v>1</v>
      </c>
      <c r="S14">
        <v>1.46</v>
      </c>
      <c r="T14">
        <v>3.41</v>
      </c>
    </row>
    <row r="15" spans="1:26">
      <c r="F15" t="s">
        <v>58</v>
      </c>
      <c r="G15" s="1">
        <f>SUM(G5:G10)</f>
        <v>1.1541866666666669</v>
      </c>
      <c r="H15" t="s">
        <v>77</v>
      </c>
      <c r="J15" t="s">
        <v>28</v>
      </c>
    </row>
    <row r="16" spans="1:26">
      <c r="F16" t="s">
        <v>16</v>
      </c>
      <c r="G16" s="1">
        <f>J46</f>
        <v>2.6781333333333333</v>
      </c>
      <c r="H16" t="s">
        <v>77</v>
      </c>
      <c r="J16" s="2" t="s">
        <v>18</v>
      </c>
      <c r="L16" s="2" t="s">
        <v>5</v>
      </c>
    </row>
    <row r="17" spans="6:25">
      <c r="F17" t="s">
        <v>76</v>
      </c>
      <c r="G17" s="6">
        <f>G15+G16</f>
        <v>3.8323200000000002</v>
      </c>
      <c r="H17" s="2" t="s">
        <v>78</v>
      </c>
      <c r="J17">
        <v>39</v>
      </c>
      <c r="K17" t="s">
        <v>20</v>
      </c>
      <c r="L17">
        <v>23</v>
      </c>
      <c r="M17" t="s">
        <v>32</v>
      </c>
    </row>
    <row r="18" spans="6:25">
      <c r="J18">
        <v>10</v>
      </c>
      <c r="K18" t="s">
        <v>29</v>
      </c>
      <c r="L18">
        <v>1.1000000000000001</v>
      </c>
      <c r="M18" t="s">
        <v>7</v>
      </c>
      <c r="N18" t="s">
        <v>33</v>
      </c>
      <c r="X18" t="s">
        <v>17</v>
      </c>
    </row>
    <row r="19" spans="6:25">
      <c r="F19" t="s">
        <v>79</v>
      </c>
      <c r="G19">
        <v>10.75</v>
      </c>
      <c r="H19" t="s">
        <v>80</v>
      </c>
      <c r="J19">
        <v>0.42</v>
      </c>
      <c r="K19" t="s">
        <v>30</v>
      </c>
      <c r="L19">
        <f>L17*L18</f>
        <v>25.3</v>
      </c>
      <c r="M19" t="s">
        <v>64</v>
      </c>
      <c r="X19" t="s">
        <v>18</v>
      </c>
      <c r="Y19">
        <v>163.80000000000001</v>
      </c>
    </row>
    <row r="20" spans="6:25">
      <c r="F20" t="s">
        <v>81</v>
      </c>
      <c r="G20">
        <v>3.83</v>
      </c>
      <c r="H20" s="7" t="s">
        <v>78</v>
      </c>
      <c r="J20">
        <f>J17*J19*J18</f>
        <v>163.79999999999998</v>
      </c>
      <c r="K20" t="s">
        <v>31</v>
      </c>
      <c r="L20" s="2">
        <f>L19/L17</f>
        <v>1.1000000000000001</v>
      </c>
      <c r="M20" s="2" t="s">
        <v>75</v>
      </c>
      <c r="X20" t="s">
        <v>9</v>
      </c>
      <c r="Y20">
        <v>11.83</v>
      </c>
    </row>
    <row r="21" spans="6:25">
      <c r="G21">
        <f>G19-G20</f>
        <v>6.92</v>
      </c>
      <c r="H21" t="s">
        <v>82</v>
      </c>
      <c r="J21" s="2">
        <f>J20/J17</f>
        <v>4.1999999999999993</v>
      </c>
      <c r="K21" s="2" t="s">
        <v>74</v>
      </c>
      <c r="X21" t="s">
        <v>5</v>
      </c>
      <c r="Y21">
        <v>25.3</v>
      </c>
    </row>
    <row r="23" spans="6:25">
      <c r="J23" s="2" t="s">
        <v>34</v>
      </c>
    </row>
    <row r="24" spans="6:25">
      <c r="F24" t="s">
        <v>83</v>
      </c>
      <c r="G24">
        <f>SUM(G6:G10)</f>
        <v>0.37000000000000005</v>
      </c>
      <c r="H24" t="s">
        <v>84</v>
      </c>
      <c r="J24">
        <v>13</v>
      </c>
      <c r="K24" t="s">
        <v>32</v>
      </c>
    </row>
    <row r="25" spans="6:25">
      <c r="F25" t="s">
        <v>85</v>
      </c>
      <c r="G25">
        <v>450</v>
      </c>
      <c r="H25" t="s">
        <v>32</v>
      </c>
      <c r="I25" t="s">
        <v>35</v>
      </c>
      <c r="J25">
        <v>6.4</v>
      </c>
      <c r="K25" t="s">
        <v>36</v>
      </c>
      <c r="M25" t="s">
        <v>42</v>
      </c>
    </row>
    <row r="26" spans="6:25">
      <c r="G26">
        <f>G25*G24</f>
        <v>166.50000000000003</v>
      </c>
      <c r="H26" t="s">
        <v>86</v>
      </c>
      <c r="I26" t="s">
        <v>37</v>
      </c>
      <c r="J26">
        <v>6.6</v>
      </c>
      <c r="K26" t="s">
        <v>36</v>
      </c>
      <c r="M26">
        <v>450</v>
      </c>
      <c r="N26" t="s">
        <v>43</v>
      </c>
    </row>
    <row r="27" spans="6:25">
      <c r="I27" t="s">
        <v>38</v>
      </c>
      <c r="J27">
        <v>7</v>
      </c>
      <c r="K27" t="s">
        <v>36</v>
      </c>
      <c r="M27" s="3">
        <v>0.65</v>
      </c>
      <c r="N27" t="s">
        <v>46</v>
      </c>
    </row>
    <row r="28" spans="6:25">
      <c r="I28" t="s">
        <v>39</v>
      </c>
      <c r="J28">
        <v>8</v>
      </c>
      <c r="K28" t="s">
        <v>36</v>
      </c>
      <c r="M28" s="4">
        <v>0.35</v>
      </c>
      <c r="N28" t="s">
        <v>47</v>
      </c>
    </row>
    <row r="29" spans="6:25">
      <c r="J29">
        <f>J25+J26+J27+J28</f>
        <v>28</v>
      </c>
      <c r="K29" t="s">
        <v>40</v>
      </c>
      <c r="M29">
        <f>M26*M27</f>
        <v>292.5</v>
      </c>
      <c r="N29" t="s">
        <v>44</v>
      </c>
    </row>
    <row r="30" spans="6:25">
      <c r="H30">
        <v>0.42</v>
      </c>
      <c r="I30" t="s">
        <v>30</v>
      </c>
      <c r="J30">
        <f>J29*H30</f>
        <v>11.76</v>
      </c>
      <c r="K30" t="s">
        <v>41</v>
      </c>
      <c r="M30">
        <f>M26*M28</f>
        <v>157.5</v>
      </c>
      <c r="N30" t="s">
        <v>45</v>
      </c>
    </row>
    <row r="31" spans="6:25">
      <c r="M31">
        <v>10</v>
      </c>
      <c r="N31" t="s">
        <v>29</v>
      </c>
    </row>
    <row r="32" spans="6:25">
      <c r="J32" s="6">
        <f>J30/J24</f>
        <v>0.9046153846153846</v>
      </c>
      <c r="K32" s="2" t="s">
        <v>73</v>
      </c>
      <c r="M32">
        <f>H30</f>
        <v>0.42</v>
      </c>
      <c r="N32" t="s">
        <v>30</v>
      </c>
    </row>
    <row r="33" spans="4:19">
      <c r="M33">
        <f>M32*M31</f>
        <v>4.2</v>
      </c>
      <c r="N33" t="s">
        <v>48</v>
      </c>
    </row>
    <row r="34" spans="4:19">
      <c r="M34">
        <v>5</v>
      </c>
      <c r="N34" t="s">
        <v>49</v>
      </c>
    </row>
    <row r="35" spans="4:19">
      <c r="M35">
        <f>M33/M34</f>
        <v>0.84000000000000008</v>
      </c>
      <c r="N35" t="s">
        <v>50</v>
      </c>
    </row>
    <row r="36" spans="4:19">
      <c r="J36" s="1">
        <f>J32</f>
        <v>0.9046153846153846</v>
      </c>
      <c r="K36" t="s">
        <v>59</v>
      </c>
      <c r="M36">
        <f>M35*M30</f>
        <v>132.30000000000001</v>
      </c>
      <c r="N36" t="s">
        <v>51</v>
      </c>
    </row>
    <row r="37" spans="4:19">
      <c r="J37">
        <f>J21</f>
        <v>4.1999999999999993</v>
      </c>
      <c r="K37" t="s">
        <v>60</v>
      </c>
      <c r="M37">
        <v>20.2</v>
      </c>
      <c r="N37" t="s">
        <v>52</v>
      </c>
    </row>
    <row r="38" spans="4:19">
      <c r="J38">
        <f>L20</f>
        <v>1.1000000000000001</v>
      </c>
      <c r="K38" t="s">
        <v>61</v>
      </c>
      <c r="M38">
        <f>M32</f>
        <v>0.42</v>
      </c>
      <c r="N38" t="s">
        <v>30</v>
      </c>
      <c r="R38" t="s">
        <v>87</v>
      </c>
    </row>
    <row r="39" spans="4:19">
      <c r="M39">
        <f>M38*M37</f>
        <v>8.484</v>
      </c>
      <c r="N39" t="s">
        <v>53</v>
      </c>
      <c r="P39" t="s">
        <v>18</v>
      </c>
      <c r="R39">
        <f>J21</f>
        <v>4.1999999999999993</v>
      </c>
      <c r="S39" t="s">
        <v>77</v>
      </c>
    </row>
    <row r="40" spans="4:19">
      <c r="I40" t="s">
        <v>69</v>
      </c>
      <c r="J40">
        <f>J30</f>
        <v>11.76</v>
      </c>
      <c r="K40" t="s">
        <v>63</v>
      </c>
      <c r="L40" t="s">
        <v>70</v>
      </c>
      <c r="M40">
        <v>26</v>
      </c>
      <c r="N40" t="s">
        <v>54</v>
      </c>
      <c r="P40" t="s">
        <v>34</v>
      </c>
      <c r="R40" s="1">
        <f>J32</f>
        <v>0.9046153846153846</v>
      </c>
      <c r="S40" t="s">
        <v>77</v>
      </c>
    </row>
    <row r="41" spans="4:19">
      <c r="I41" t="s">
        <v>68</v>
      </c>
      <c r="J41">
        <f>J20</f>
        <v>163.79999999999998</v>
      </c>
      <c r="K41" t="s">
        <v>62</v>
      </c>
      <c r="L41" t="s">
        <v>71</v>
      </c>
      <c r="M41" s="5">
        <f>M40*M39</f>
        <v>220.584</v>
      </c>
      <c r="N41" t="s">
        <v>55</v>
      </c>
      <c r="P41" t="s">
        <v>5</v>
      </c>
      <c r="R41">
        <f>L20</f>
        <v>1.1000000000000001</v>
      </c>
      <c r="S41" t="s">
        <v>77</v>
      </c>
    </row>
    <row r="42" spans="4:19">
      <c r="I42" t="s">
        <v>68</v>
      </c>
      <c r="J42">
        <f>L19</f>
        <v>25.3</v>
      </c>
      <c r="K42" t="s">
        <v>64</v>
      </c>
      <c r="L42" t="s">
        <v>72</v>
      </c>
    </row>
    <row r="43" spans="4:19">
      <c r="D43" s="1"/>
      <c r="M43" s="5">
        <f>M41</f>
        <v>220.584</v>
      </c>
      <c r="N43" t="s">
        <v>55</v>
      </c>
    </row>
    <row r="44" spans="4:19">
      <c r="J44">
        <f>SUM(J40:J42)</f>
        <v>200.85999999999999</v>
      </c>
      <c r="K44" t="s">
        <v>65</v>
      </c>
      <c r="M44">
        <f>M36</f>
        <v>132.30000000000001</v>
      </c>
      <c r="N44" t="s">
        <v>51</v>
      </c>
    </row>
    <row r="45" spans="4:19">
      <c r="J45">
        <v>75</v>
      </c>
      <c r="K45" t="s">
        <v>66</v>
      </c>
      <c r="M45" s="5">
        <f>M43+M44</f>
        <v>352.88400000000001</v>
      </c>
      <c r="N45" t="s">
        <v>56</v>
      </c>
    </row>
    <row r="46" spans="4:19">
      <c r="J46" s="6">
        <f>J44/J45</f>
        <v>2.6781333333333333</v>
      </c>
      <c r="K46" s="2" t="s">
        <v>67</v>
      </c>
      <c r="M46" s="6">
        <f>M45/M26</f>
        <v>0.7841866666666667</v>
      </c>
      <c r="N46" s="2" t="s">
        <v>57</v>
      </c>
    </row>
    <row r="49" spans="4:15">
      <c r="D49" s="1"/>
    </row>
    <row r="52" spans="4:15">
      <c r="N52" t="s">
        <v>88</v>
      </c>
    </row>
    <row r="53" spans="4:15">
      <c r="O53" s="5">
        <f>M45</f>
        <v>352.88400000000001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Froeynes,Amanda Marie Grefst</dc:creator>
  <cp:lastModifiedBy>Admin</cp:lastModifiedBy>
  <dcterms:created xsi:type="dcterms:W3CDTF">2020-03-23T14:45:35Z</dcterms:created>
  <dcterms:modified xsi:type="dcterms:W3CDTF">2020-10-08T07:06:32Z</dcterms:modified>
</cp:coreProperties>
</file>